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Abt. VI\Dez. 2\50i Investitionskosten\0300 Fachthemen\14 Zustimmungsverfahren  2024\Berechnungsschemata ab 2024\Muster ab März 2025 für BZJ. 2024\"/>
    </mc:Choice>
  </mc:AlternateContent>
  <xr:revisionPtr revIDLastSave="0" documentId="13_ncr:1_{7C0CB741-7008-410E-B5DA-B2B974DF4FCB}" xr6:coauthVersionLast="47" xr6:coauthVersionMax="47" xr10:uidLastSave="{00000000-0000-0000-0000-000000000000}"/>
  <bookViews>
    <workbookView xWindow="-120" yWindow="-120" windowWidth="29040" windowHeight="15720" firstSheet="10" activeTab="12" xr2:uid="{00000000-000D-0000-FFFF-FFFF00000000}"/>
  </bookViews>
  <sheets>
    <sheet name="Checkliste" sheetId="51" r:id="rId1"/>
    <sheet name="Listen" sheetId="95" state="hidden" r:id="rId2"/>
    <sheet name="Deckblatt M" sheetId="50" r:id="rId3"/>
    <sheet name="Gesamtsumme M je LB" sheetId="33" r:id="rId4"/>
    <sheet name="Verteilungsschlüssel M" sheetId="57" r:id="rId5"/>
    <sheet name="AV gesamt M" sheetId="55" r:id="rId6"/>
    <sheet name="AV LB I M" sheetId="58" r:id="rId7"/>
    <sheet name="AV LB II M" sheetId="59" r:id="rId8"/>
    <sheet name="AV LB III M" sheetId="71" r:id="rId9"/>
    <sheet name="Abschreibungen M" sheetId="96" r:id="rId10"/>
    <sheet name="Darlehen M" sheetId="104" r:id="rId11"/>
    <sheet name="EK- Zins M" sheetId="105" r:id="rId12"/>
    <sheet name="Instandhaltung M" sheetId="36" r:id="rId13"/>
    <sheet name="Preisindizes Wohngebäude" sheetId="109" r:id="rId14"/>
    <sheet name="Verbraucherpreisindex" sheetId="110" r:id="rId15"/>
    <sheet name="Miete Pacht Leasing M" sheetId="91" r:id="rId16"/>
    <sheet name="Auflösung Sonderposten M" sheetId="94" r:id="rId17"/>
    <sheet name="Gesamtsumme V" sheetId="97" r:id="rId18"/>
    <sheet name="AV gesamt V" sheetId="98" r:id="rId19"/>
    <sheet name="Abschreibungen V" sheetId="99" r:id="rId20"/>
    <sheet name="Darlehen V" sheetId="111" r:id="rId21"/>
    <sheet name="EK- Zins V" sheetId="112" r:id="rId22"/>
    <sheet name="Instandhaltung V" sheetId="113" r:id="rId23"/>
    <sheet name="Preisindizes Wohngebäude V" sheetId="116" r:id="rId24"/>
    <sheet name="Verbraucherpreisindex V" sheetId="117" r:id="rId25"/>
    <sheet name="Miete Pacht Leasing V" sheetId="103" r:id="rId26"/>
    <sheet name="Auflösung Sonderposten V" sheetId="102" r:id="rId27"/>
  </sheets>
  <externalReferences>
    <externalReference r:id="rId28"/>
    <externalReference r:id="rId29"/>
    <externalReference r:id="rId30"/>
    <externalReference r:id="rId31"/>
    <externalReference r:id="rId32"/>
  </externalReferences>
  <definedNames>
    <definedName name="_002_Dmtl" localSheetId="23">#REF!</definedName>
    <definedName name="_002_Dmtl" localSheetId="24">#REF!</definedName>
    <definedName name="_002_Dmtl">#REF!</definedName>
    <definedName name="_AMO_UniqueIdentifier" hidden="1">"'1f2b6d9a-5d0e-49cb-8fd1-272e721eeb2c'"</definedName>
    <definedName name="Abfrage1" localSheetId="23">#REF!</definedName>
    <definedName name="Abfrage1" localSheetId="24">#REF!</definedName>
    <definedName name="Abfrage1">#REF!</definedName>
    <definedName name="Abfrage2" localSheetId="23">#REF!</definedName>
    <definedName name="Abfrage2" localSheetId="24">#REF!</definedName>
    <definedName name="Abfrage2">#REF!</definedName>
    <definedName name="Abfrage3" localSheetId="23">#REF!</definedName>
    <definedName name="Abfrage3" localSheetId="24">#REF!</definedName>
    <definedName name="Abfrage3">#REF!</definedName>
    <definedName name="_xlnm.Print_Area" localSheetId="9">'Abschreibungen M'!$A$2:$N$54</definedName>
    <definedName name="_xlnm.Print_Area" localSheetId="19">'Abschreibungen V'!$A$1:$E$53</definedName>
    <definedName name="_xlnm.Print_Area" localSheetId="16">'Auflösung Sonderposten M'!$A$1:$E$22</definedName>
    <definedName name="_xlnm.Print_Area" localSheetId="26">'Auflösung Sonderposten V'!$A$1:$E$19</definedName>
    <definedName name="_xlnm.Print_Area" localSheetId="5">'AV gesamt M'!$A$1:$G$26</definedName>
    <definedName name="_xlnm.Print_Area" localSheetId="0">Checkliste!$A$2:$E$28</definedName>
    <definedName name="_xlnm.Print_Area" localSheetId="10">'Darlehen M'!$A$1:$N$25</definedName>
    <definedName name="_xlnm.Print_Area" localSheetId="20">'Darlehen V'!$A$2:$F$25</definedName>
    <definedName name="_xlnm.Print_Area" localSheetId="2">'Deckblatt M'!$A$1:$D$43</definedName>
    <definedName name="_xlnm.Print_Area" localSheetId="21">'EK- Zins V'!$A$2:$H$5</definedName>
    <definedName name="_xlnm.Print_Area" localSheetId="3">'Gesamtsumme M je LB'!$A$1:$N$31</definedName>
    <definedName name="_xlnm.Print_Area" localSheetId="17">'Gesamtsumme V'!$A$1:$E$29</definedName>
    <definedName name="_xlnm.Print_Area" localSheetId="12">'Instandhaltung M'!$A$1:$G$51</definedName>
    <definedName name="_xlnm.Print_Area" localSheetId="22">'Instandhaltung V'!$A$1:$C$6</definedName>
    <definedName name="_xlnm.Print_Area" localSheetId="15">'Miete Pacht Leasing M'!$A$1:$H$21</definedName>
    <definedName name="_xlnm.Print_Area" localSheetId="25">'Miete Pacht Leasing V'!$A$1:$F$14</definedName>
    <definedName name="_xlnm.Print_Area" localSheetId="13">'Preisindizes Wohngebäude'!#REF!</definedName>
    <definedName name="_xlnm.Print_Area" localSheetId="23">'Preisindizes Wohngebäude V'!#REF!</definedName>
    <definedName name="_xlnm.Print_Area" localSheetId="4">'Verteilungsschlüssel M'!$A$1:$L$37</definedName>
    <definedName name="Durchschnitte_mtl" localSheetId="23">#REF!</definedName>
    <definedName name="Durchschnitte_mtl" localSheetId="24">#REF!</definedName>
    <definedName name="Durchschnitte_mtl">#REF!</definedName>
    <definedName name="Finanzierungsplan" localSheetId="9">#REF!</definedName>
    <definedName name="Finanzierungsplan" localSheetId="19">#REF!</definedName>
    <definedName name="Finanzierungsplan" localSheetId="16">[1]Inhaltsverzeichnis!#REF!</definedName>
    <definedName name="Finanzierungsplan" localSheetId="26">[1]Inhaltsverzeichnis!#REF!</definedName>
    <definedName name="Finanzierungsplan" localSheetId="6">#REF!</definedName>
    <definedName name="Finanzierungsplan" localSheetId="8">#REF!</definedName>
    <definedName name="Finanzierungsplan" localSheetId="20">#REF!</definedName>
    <definedName name="Finanzierungsplan" localSheetId="11">#REF!</definedName>
    <definedName name="Finanzierungsplan" localSheetId="21">#REF!</definedName>
    <definedName name="Finanzierungsplan" localSheetId="15">[2]Inhaltsverzeichnis!#REF!</definedName>
    <definedName name="Finanzierungsplan" localSheetId="25">[2]Inhaltsverzeichnis!#REF!</definedName>
    <definedName name="Finanzierungsplan" localSheetId="23">#REF!</definedName>
    <definedName name="Finanzierungsplan" localSheetId="24">#REF!</definedName>
    <definedName name="Finanzierungsplan">#REF!</definedName>
    <definedName name="Hilfstab">'[3]Abfrage1 orig'!$A$1:$S$525</definedName>
    <definedName name="Hilfstab26bis40">'[3]Abfrage1 orig'!$A$1:$S$525</definedName>
    <definedName name="HTML_CodePage" hidden="1">1252</definedName>
    <definedName name="HTML_Control" localSheetId="14" hidden="1">{"'Seite18-19'!$A$1:$O$57"}</definedName>
    <definedName name="HTML_Control" localSheetId="24" hidden="1">{"'Seite18-19'!$A$1:$O$57"}</definedName>
    <definedName name="HTML_Control" hidden="1">{"'Seite18-19'!$A$1:$O$57"}</definedName>
    <definedName name="HTML_Description" hidden="1">""</definedName>
    <definedName name="HTML_Email" hidden="1">""</definedName>
    <definedName name="HTML_Header" hidden="1">""</definedName>
    <definedName name="HTML_LastUpdate" hidden="1">"20.02.03"</definedName>
    <definedName name="HTML_LineAfter" hidden="1">FALSE</definedName>
    <definedName name="HTML_LineBefore" hidden="1">FALSE</definedName>
    <definedName name="HTML_Name" hidden="1">"PHolzhauer"</definedName>
    <definedName name="HTML_OBDlg2" hidden="1">TRUE</definedName>
    <definedName name="HTML_OBDlg4" hidden="1">TRUE</definedName>
    <definedName name="HTML_OS" hidden="1">0</definedName>
    <definedName name="HTML_PathFile" hidden="1">"H:\HSL\TEST\MeinHTML.htm"</definedName>
    <definedName name="HTML_Title" hidden="1">""</definedName>
    <definedName name="Inhaltneu" hidden="1">{"'Seite18-19'!$A$1:$O$57"}</definedName>
    <definedName name="J_1995" localSheetId="23">#REF!</definedName>
    <definedName name="J_1995" localSheetId="24">#REF!</definedName>
    <definedName name="J_1995">#REF!</definedName>
    <definedName name="J_19955" localSheetId="23">#REF!</definedName>
    <definedName name="J_19955" localSheetId="24">#REF!</definedName>
    <definedName name="J_19955">#REF!</definedName>
    <definedName name="J_1996" localSheetId="23">#REF!</definedName>
    <definedName name="J_1996" localSheetId="24">#REF!</definedName>
    <definedName name="J_1996">#REF!</definedName>
    <definedName name="J_1997" localSheetId="23">#REF!</definedName>
    <definedName name="J_1997" localSheetId="24">#REF!</definedName>
    <definedName name="J_1997">#REF!</definedName>
    <definedName name="J_1998" localSheetId="23">#REF!</definedName>
    <definedName name="J_1998" localSheetId="24">#REF!</definedName>
    <definedName name="J_1998">#REF!</definedName>
    <definedName name="J_1999" localSheetId="23">#REF!</definedName>
    <definedName name="J_1999" localSheetId="24">#REF!</definedName>
    <definedName name="J_1999">#REF!</definedName>
    <definedName name="J_2000" localSheetId="23">#REF!</definedName>
    <definedName name="J_2000" localSheetId="24">#REF!</definedName>
    <definedName name="J_2000">#REF!</definedName>
    <definedName name="J_2001" localSheetId="23">#REF!</definedName>
    <definedName name="J_2001" localSheetId="24">#REF!</definedName>
    <definedName name="J_2001">#REF!</definedName>
    <definedName name="J_2002" localSheetId="23">#REF!</definedName>
    <definedName name="J_2002" localSheetId="24">#REF!</definedName>
    <definedName name="J_2002">#REF!</definedName>
    <definedName name="J_2002_b" localSheetId="23">#REF!</definedName>
    <definedName name="J_2002_b" localSheetId="24">#REF!</definedName>
    <definedName name="J_2002_b">#REF!</definedName>
    <definedName name="J_20020" localSheetId="23">#REF!</definedName>
    <definedName name="J_20020" localSheetId="24">#REF!</definedName>
    <definedName name="J_20020">#REF!</definedName>
    <definedName name="jk" localSheetId="9">#REF!</definedName>
    <definedName name="jk" localSheetId="19">#REF!</definedName>
    <definedName name="jk" localSheetId="8">#REF!</definedName>
    <definedName name="jk" localSheetId="20">#REF!</definedName>
    <definedName name="jk" localSheetId="11">#REF!</definedName>
    <definedName name="jk" localSheetId="21">#REF!</definedName>
    <definedName name="jk" localSheetId="15">[2]Inhaltsverzeichnis!#REF!</definedName>
    <definedName name="jk" localSheetId="25">[2]Inhaltsverzeichnis!#REF!</definedName>
    <definedName name="jk" localSheetId="23">#REF!</definedName>
    <definedName name="jk" localSheetId="24">#REF!</definedName>
    <definedName name="jk">#REF!</definedName>
    <definedName name="LB_II__Bitte_auswählen" localSheetId="20">[4]Deckblatt!#REF!</definedName>
    <definedName name="LB_II__Bitte_auswählen" localSheetId="21">[4]Deckblatt!#REF!</definedName>
    <definedName name="LB_II__Bitte_auswählen" localSheetId="23">[5]Deckblatt!#REF!</definedName>
    <definedName name="LB_II__Bitte_auswählen" localSheetId="24">[5]Deckblatt!#REF!</definedName>
    <definedName name="LB_II__Bitte_auswählen">[5]Deckblatt!#REF!</definedName>
    <definedName name="MZ_00_02_00_100" localSheetId="23">#REF!</definedName>
    <definedName name="MZ_00_02_00_100" localSheetId="24">#REF!</definedName>
    <definedName name="MZ_00_02_00_100">#REF!</definedName>
    <definedName name="Print_Area" localSheetId="14">Verbraucherpreisindex!$D$4:$D$28</definedName>
    <definedName name="Print_Area" localSheetId="24">'Verbraucherpreisindex V'!$A$3:$A$27</definedName>
    <definedName name="test">'[3]Abfrage1 orig'!$A$1:$S$525</definedName>
    <definedName name="Übersicht" localSheetId="9">#REF!</definedName>
    <definedName name="Übersicht" localSheetId="19">#REF!</definedName>
    <definedName name="Übersicht" localSheetId="20">#REF!</definedName>
    <definedName name="Übersicht" localSheetId="11">#REF!</definedName>
    <definedName name="Übersicht" localSheetId="21">#REF!</definedName>
    <definedName name="Übersicht" localSheetId="23">#REF!</definedName>
    <definedName name="Übersicht" localSheetId="24">#REF!</definedName>
    <definedName name="Übersic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5" i="99" l="1"/>
  <c r="E55" i="99"/>
  <c r="C55" i="99"/>
  <c r="D55" i="96"/>
  <c r="E55" i="96"/>
  <c r="F55" i="96"/>
  <c r="G55" i="96"/>
  <c r="H55" i="96"/>
  <c r="I55" i="96"/>
  <c r="J55" i="96"/>
  <c r="K55" i="96"/>
  <c r="L55" i="96"/>
  <c r="M55" i="96"/>
  <c r="N55" i="96"/>
  <c r="C55" i="96"/>
  <c r="K15" i="104" l="1"/>
  <c r="G15" i="104"/>
  <c r="D15" i="111"/>
  <c r="C15" i="97" s="1"/>
  <c r="E15" i="111"/>
  <c r="C7" i="97" s="1"/>
  <c r="B40" i="36" l="1"/>
  <c r="B26" i="36"/>
  <c r="E21" i="97" l="1"/>
  <c r="C17" i="50" l="1"/>
  <c r="C6" i="113" l="1"/>
  <c r="C5" i="113"/>
  <c r="E5" i="112"/>
  <c r="C25" i="111"/>
  <c r="D5" i="112" s="1"/>
  <c r="B25" i="111"/>
  <c r="D24" i="111"/>
  <c r="D23" i="111"/>
  <c r="D22" i="111"/>
  <c r="D21" i="111"/>
  <c r="D20" i="111"/>
  <c r="C15" i="111"/>
  <c r="C5" i="112" s="1"/>
  <c r="B15" i="111"/>
  <c r="D25" i="111" l="1"/>
  <c r="C16" i="97" s="1"/>
  <c r="E16" i="97" s="1"/>
  <c r="E50" i="99" l="1"/>
  <c r="E42" i="99"/>
  <c r="E34" i="99"/>
  <c r="E26" i="99"/>
  <c r="E10" i="99"/>
  <c r="E52" i="99" s="1"/>
  <c r="B5" i="112" s="1"/>
  <c r="F5" i="112" s="1"/>
  <c r="H5" i="112" s="1"/>
  <c r="C8" i="97" s="1"/>
  <c r="E8" i="97" s="1"/>
  <c r="G9" i="36"/>
  <c r="K12" i="33" s="1"/>
  <c r="E9" i="36"/>
  <c r="G12" i="33" s="1"/>
  <c r="C9" i="36"/>
  <c r="C12" i="33" s="1"/>
  <c r="G8" i="36"/>
  <c r="K11" i="33" s="1"/>
  <c r="E8" i="36"/>
  <c r="G11" i="33" s="1"/>
  <c r="C8" i="36"/>
  <c r="C11" i="33" s="1"/>
  <c r="E7" i="105"/>
  <c r="E6" i="105"/>
  <c r="E5" i="105"/>
  <c r="J25" i="104"/>
  <c r="K17" i="33" s="1"/>
  <c r="I25" i="104"/>
  <c r="G17" i="33" s="1"/>
  <c r="H25" i="104"/>
  <c r="F25" i="104"/>
  <c r="D7" i="105" s="1"/>
  <c r="E25" i="104"/>
  <c r="D6" i="105" s="1"/>
  <c r="D25" i="104"/>
  <c r="D5" i="105" s="1"/>
  <c r="D8" i="105" s="1"/>
  <c r="C25" i="104"/>
  <c r="B25" i="104"/>
  <c r="G24" i="104"/>
  <c r="G23" i="104"/>
  <c r="G22" i="104"/>
  <c r="G21" i="104"/>
  <c r="G20" i="104"/>
  <c r="G25" i="104" s="1"/>
  <c r="C17" i="33" s="1"/>
  <c r="N50" i="96"/>
  <c r="M50" i="96"/>
  <c r="L50" i="96"/>
  <c r="K50" i="96"/>
  <c r="N42" i="96"/>
  <c r="M42" i="96"/>
  <c r="L42" i="96"/>
  <c r="K42" i="96"/>
  <c r="N34" i="96"/>
  <c r="M34" i="96"/>
  <c r="L34" i="96"/>
  <c r="K34" i="96"/>
  <c r="N26" i="96"/>
  <c r="M26" i="96"/>
  <c r="M52" i="96" s="1"/>
  <c r="B6" i="105" s="1"/>
  <c r="L26" i="96"/>
  <c r="K26" i="96"/>
  <c r="N10" i="96"/>
  <c r="N52" i="96" s="1"/>
  <c r="B7" i="105" s="1"/>
  <c r="M10" i="96"/>
  <c r="L10" i="96"/>
  <c r="K10" i="96"/>
  <c r="D35" i="50"/>
  <c r="D30" i="50"/>
  <c r="D25" i="50"/>
  <c r="D17" i="50"/>
  <c r="B17" i="50"/>
  <c r="K52" i="96" l="1"/>
  <c r="L52" i="96"/>
  <c r="B5" i="105" s="1"/>
  <c r="B8" i="105" s="1"/>
  <c r="E8" i="105"/>
  <c r="E15" i="97" l="1"/>
  <c r="C12" i="97"/>
  <c r="E12" i="97" s="1"/>
  <c r="C11" i="97"/>
  <c r="E11" i="97" s="1"/>
  <c r="E7" i="97"/>
  <c r="C17" i="97" l="1"/>
  <c r="E17" i="97" s="1"/>
  <c r="N15" i="104" l="1"/>
  <c r="K7" i="33" s="1"/>
  <c r="M15" i="104"/>
  <c r="G7" i="33" s="1"/>
  <c r="L15" i="104"/>
  <c r="C7" i="33" s="1"/>
  <c r="J15" i="104"/>
  <c r="K16" i="33" s="1"/>
  <c r="I15" i="104"/>
  <c r="G16" i="33" s="1"/>
  <c r="H15" i="104"/>
  <c r="C16" i="33" s="1"/>
  <c r="F15" i="104"/>
  <c r="C7" i="105" s="1"/>
  <c r="F7" i="105" s="1"/>
  <c r="H7" i="105" s="1"/>
  <c r="K8" i="33" s="1"/>
  <c r="E15" i="104"/>
  <c r="C6" i="105" s="1"/>
  <c r="F6" i="105" s="1"/>
  <c r="H6" i="105" s="1"/>
  <c r="G8" i="33" s="1"/>
  <c r="D15" i="104"/>
  <c r="C5" i="105" s="1"/>
  <c r="C15" i="104"/>
  <c r="B15" i="104"/>
  <c r="C8" i="105" l="1"/>
  <c r="F5" i="105"/>
  <c r="J16" i="33"/>
  <c r="N16" i="33"/>
  <c r="F17" i="33"/>
  <c r="G18" i="33"/>
  <c r="J17" i="33"/>
  <c r="K18" i="33"/>
  <c r="N17" i="33"/>
  <c r="F16" i="33"/>
  <c r="C18" i="33"/>
  <c r="F8" i="105" l="1"/>
  <c r="H5" i="105"/>
  <c r="J18" i="33"/>
  <c r="N18" i="33"/>
  <c r="F18" i="33"/>
  <c r="H8" i="105" l="1"/>
  <c r="C8" i="33"/>
  <c r="A34" i="36"/>
  <c r="A36" i="36"/>
  <c r="A22" i="36"/>
  <c r="A20" i="36"/>
  <c r="B26" i="50" l="1"/>
  <c r="B36" i="50" l="1"/>
  <c r="B37" i="50" s="1"/>
  <c r="B31" i="50"/>
  <c r="B32" i="50" s="1"/>
  <c r="B27" i="50"/>
  <c r="D17" i="33" l="1"/>
  <c r="D16" i="33"/>
  <c r="D18" i="33"/>
  <c r="H17" i="33"/>
  <c r="H16" i="33"/>
  <c r="H18" i="33"/>
  <c r="L16" i="33"/>
  <c r="L17" i="33"/>
  <c r="L18" i="33"/>
  <c r="N22" i="33"/>
  <c r="J22" i="33"/>
  <c r="F22" i="33"/>
  <c r="C20" i="97" l="1"/>
  <c r="K13" i="33"/>
  <c r="N13" i="33" s="1"/>
  <c r="G13" i="33"/>
  <c r="J13" i="33" s="1"/>
  <c r="C13" i="33"/>
  <c r="F13" i="33" s="1"/>
  <c r="C12" i="103"/>
  <c r="E11" i="103"/>
  <c r="E10" i="103"/>
  <c r="E9" i="103"/>
  <c r="E8" i="103"/>
  <c r="E7" i="103"/>
  <c r="E6" i="103"/>
  <c r="E5" i="103"/>
  <c r="B13" i="102"/>
  <c r="D50" i="99"/>
  <c r="C50" i="99"/>
  <c r="D42" i="99"/>
  <c r="C42" i="99"/>
  <c r="D34" i="99"/>
  <c r="C34" i="99"/>
  <c r="D26" i="99"/>
  <c r="C26" i="99"/>
  <c r="D10" i="99"/>
  <c r="D52" i="99" s="1"/>
  <c r="C5" i="97" s="1"/>
  <c r="E5" i="97" s="1"/>
  <c r="C10" i="99"/>
  <c r="J50" i="96"/>
  <c r="I50" i="96"/>
  <c r="H50" i="96"/>
  <c r="G50" i="96"/>
  <c r="F50" i="96"/>
  <c r="E50" i="96"/>
  <c r="D50" i="96"/>
  <c r="C50" i="96"/>
  <c r="J42" i="96"/>
  <c r="I42" i="96"/>
  <c r="H42" i="96"/>
  <c r="G42" i="96"/>
  <c r="F42" i="96"/>
  <c r="E42" i="96"/>
  <c r="D42" i="96"/>
  <c r="C42" i="96"/>
  <c r="J34" i="96"/>
  <c r="I34" i="96"/>
  <c r="H34" i="96"/>
  <c r="G34" i="96"/>
  <c r="F34" i="96"/>
  <c r="E34" i="96"/>
  <c r="D34" i="96"/>
  <c r="C34" i="96"/>
  <c r="J26" i="96"/>
  <c r="I26" i="96"/>
  <c r="H26" i="96"/>
  <c r="G26" i="96"/>
  <c r="F26" i="96"/>
  <c r="E26" i="96"/>
  <c r="D26" i="96"/>
  <c r="C26" i="96"/>
  <c r="J10" i="96"/>
  <c r="J52" i="96" s="1"/>
  <c r="K5" i="33" s="1"/>
  <c r="N5" i="33" s="1"/>
  <c r="I10" i="96"/>
  <c r="I52" i="96" s="1"/>
  <c r="G5" i="33" s="1"/>
  <c r="J5" i="33" s="1"/>
  <c r="H10" i="96"/>
  <c r="G10" i="96"/>
  <c r="F10" i="96"/>
  <c r="F52" i="96" s="1"/>
  <c r="E10" i="96"/>
  <c r="D10" i="96"/>
  <c r="D52" i="96" s="1"/>
  <c r="C10" i="96"/>
  <c r="C52" i="96" l="1"/>
  <c r="E52" i="96"/>
  <c r="G52" i="96"/>
  <c r="C22" i="97"/>
  <c r="E22" i="97" s="1"/>
  <c r="E20" i="97"/>
  <c r="F8" i="33"/>
  <c r="J8" i="33"/>
  <c r="N8" i="33"/>
  <c r="C9" i="97"/>
  <c r="E9" i="97" s="1"/>
  <c r="C13" i="97"/>
  <c r="E13" i="97" s="1"/>
  <c r="E12" i="103"/>
  <c r="C18" i="97" s="1"/>
  <c r="E18" i="97" s="1"/>
  <c r="C52" i="99"/>
  <c r="H52" i="96"/>
  <c r="C5" i="33" s="1"/>
  <c r="F5" i="33" s="1"/>
  <c r="C29" i="97" l="1"/>
  <c r="C28" i="97"/>
  <c r="K21" i="33"/>
  <c r="N21" i="33" s="1"/>
  <c r="G21" i="33"/>
  <c r="J21" i="33" s="1"/>
  <c r="C21" i="33"/>
  <c r="F21" i="33" s="1"/>
  <c r="C8" i="91" l="1"/>
  <c r="E8" i="91" s="1"/>
  <c r="N12" i="33"/>
  <c r="J12" i="33"/>
  <c r="G23" i="33"/>
  <c r="K23" i="33"/>
  <c r="C41" i="36"/>
  <c r="A40" i="36"/>
  <c r="C38" i="36"/>
  <c r="A38" i="36"/>
  <c r="C37" i="36"/>
  <c r="A37" i="36"/>
  <c r="A33" i="36"/>
  <c r="C27" i="36"/>
  <c r="C24" i="36"/>
  <c r="C23" i="36"/>
  <c r="A19" i="36"/>
  <c r="B13" i="94"/>
  <c r="N23" i="33" l="1"/>
  <c r="J23" i="33"/>
  <c r="H12" i="33"/>
  <c r="H22" i="33"/>
  <c r="H21" i="33"/>
  <c r="H8" i="33"/>
  <c r="H13" i="33"/>
  <c r="H23" i="33"/>
  <c r="H5" i="33"/>
  <c r="D21" i="33"/>
  <c r="D5" i="33"/>
  <c r="L12" i="33"/>
  <c r="L22" i="33"/>
  <c r="L5" i="33"/>
  <c r="L8" i="33"/>
  <c r="L13" i="33"/>
  <c r="L23" i="33"/>
  <c r="L21" i="33"/>
  <c r="B27" i="36"/>
  <c r="B43" i="36" s="1"/>
  <c r="A24" i="36"/>
  <c r="A23" i="36"/>
  <c r="A26" i="36"/>
  <c r="D22" i="33"/>
  <c r="E7" i="91"/>
  <c r="B15" i="36" l="1"/>
  <c r="C9" i="91"/>
  <c r="E9" i="91" s="1"/>
  <c r="H21" i="91"/>
  <c r="C23" i="33"/>
  <c r="E20" i="91"/>
  <c r="E19" i="91"/>
  <c r="E18" i="91"/>
  <c r="E17" i="91"/>
  <c r="E16" i="91"/>
  <c r="E15" i="91"/>
  <c r="E14" i="91"/>
  <c r="F7" i="33"/>
  <c r="G21" i="91"/>
  <c r="G19" i="33" s="1"/>
  <c r="J19" i="33" s="1"/>
  <c r="F21" i="91"/>
  <c r="C19" i="33" s="1"/>
  <c r="F19" i="33" s="1"/>
  <c r="H19" i="33" l="1"/>
  <c r="K19" i="33"/>
  <c r="E21" i="91"/>
  <c r="F23" i="33"/>
  <c r="D23" i="33"/>
  <c r="F11" i="33"/>
  <c r="J7" i="33"/>
  <c r="H7" i="33"/>
  <c r="N7" i="33"/>
  <c r="L7" i="33"/>
  <c r="A18" i="36"/>
  <c r="A27" i="36"/>
  <c r="C9" i="33"/>
  <c r="G9" i="33"/>
  <c r="K9" i="33"/>
  <c r="D8" i="33"/>
  <c r="D13" i="33"/>
  <c r="D11" i="33"/>
  <c r="D7" i="33"/>
  <c r="D19" i="33"/>
  <c r="N19" i="33" l="1"/>
  <c r="L19" i="33"/>
  <c r="N9" i="33"/>
  <c r="L9" i="33"/>
  <c r="F9" i="33"/>
  <c r="N11" i="33"/>
  <c r="L11" i="33"/>
  <c r="J9" i="33"/>
  <c r="H9" i="33"/>
  <c r="J11" i="33"/>
  <c r="G14" i="33"/>
  <c r="G31" i="33" s="1"/>
  <c r="H11" i="33"/>
  <c r="K14" i="33"/>
  <c r="L14" i="33" s="1"/>
  <c r="D9" i="33"/>
  <c r="A29" i="36"/>
  <c r="A32" i="36" l="1"/>
  <c r="B41" i="36"/>
  <c r="K31" i="33"/>
  <c r="G30" i="33"/>
  <c r="D31" i="50" s="1"/>
  <c r="D32" i="50" s="1"/>
  <c r="K30" i="33"/>
  <c r="D36" i="50" s="1"/>
  <c r="D37" i="50" s="1"/>
  <c r="F12" i="33"/>
  <c r="C14" i="33"/>
  <c r="C31" i="33" s="1"/>
  <c r="J14" i="33"/>
  <c r="H14" i="33"/>
  <c r="N14" i="33"/>
  <c r="D12" i="33"/>
  <c r="A41" i="36"/>
  <c r="B44" i="36"/>
  <c r="B45" i="36" s="1"/>
  <c r="B47" i="36" s="1"/>
  <c r="C21" i="91"/>
  <c r="C30" i="33" l="1"/>
  <c r="D26" i="50" s="1"/>
  <c r="D27" i="50" s="1"/>
  <c r="F14" i="33"/>
  <c r="D14" i="33"/>
</calcChain>
</file>

<file path=xl/sharedStrings.xml><?xml version="1.0" encoding="utf-8"?>
<sst xmlns="http://schemas.openxmlformats.org/spreadsheetml/2006/main" count="509" uniqueCount="239">
  <si>
    <t>lfd. Nr.</t>
  </si>
  <si>
    <t xml:space="preserve"> privat</t>
  </si>
  <si>
    <t>Ort und Datum:</t>
  </si>
  <si>
    <t>Stempel und Unterschrift:</t>
  </si>
  <si>
    <t>Betrag</t>
  </si>
  <si>
    <t>Zinssatz p.a.</t>
  </si>
  <si>
    <t>Mietsache</t>
  </si>
  <si>
    <t>gesamt</t>
  </si>
  <si>
    <t>Landesbankdarlehen</t>
  </si>
  <si>
    <t>3)</t>
  </si>
  <si>
    <t>4)</t>
  </si>
  <si>
    <t xml:space="preserve">Eigenkapitalzinsen </t>
  </si>
  <si>
    <t>ges.</t>
  </si>
  <si>
    <t>Bitte hier auswählen</t>
  </si>
  <si>
    <t xml:space="preserve">Kreditbetrag </t>
  </si>
  <si>
    <t>Vertragsnr.</t>
  </si>
  <si>
    <t xml:space="preserve">Investitionsmaßnahme I </t>
  </si>
  <si>
    <t>Investitionsmaßnahme II</t>
  </si>
  <si>
    <t>Investitionsmaßnahme III</t>
  </si>
  <si>
    <t>Investitionsmaßnahme IV</t>
  </si>
  <si>
    <t>451/452/453
461/462/463</t>
  </si>
  <si>
    <t xml:space="preserve">Betrag </t>
  </si>
  <si>
    <t>Zahlungsart</t>
  </si>
  <si>
    <t>jährlicher Betrag</t>
  </si>
  <si>
    <t>Erträge aus öffentlicher und nicht-öffentlicher Förderung für Investitionen in voll- und teilstationären Pflegeeinrichtungen</t>
  </si>
  <si>
    <t>5)</t>
  </si>
  <si>
    <t>6)</t>
  </si>
  <si>
    <t>7)</t>
  </si>
  <si>
    <t>8)</t>
  </si>
  <si>
    <t>zu verzinsendes Eigenkapital</t>
  </si>
  <si>
    <t>Summe</t>
  </si>
  <si>
    <t xml:space="preserve">Zinsen Kapitalmarktdarlehen </t>
  </si>
  <si>
    <t xml:space="preserve">1) </t>
  </si>
  <si>
    <t>2)</t>
  </si>
  <si>
    <t>Zinsen</t>
  </si>
  <si>
    <t>jährlich</t>
  </si>
  <si>
    <t>Gebäude</t>
  </si>
  <si>
    <t>Mietzins lt. Mietvertrag</t>
  </si>
  <si>
    <t>BGA</t>
  </si>
  <si>
    <t>Bitte auswählen</t>
  </si>
  <si>
    <t>Letzte Änderung des Versorgungsvertrages ist erfolgt am:</t>
  </si>
  <si>
    <t>Landeszuwendung (keine Refinanzierung)</t>
  </si>
  <si>
    <t>Zuwendungen des Bundes</t>
  </si>
  <si>
    <t>Kommunale Zuwendungen</t>
  </si>
  <si>
    <t>Sonstige Zuwendungen und Spenden</t>
  </si>
  <si>
    <t>Förderbescheid des Landes vom:</t>
  </si>
  <si>
    <t>Summe aller Zuwendungen:</t>
  </si>
  <si>
    <t>Auflösung Sonderposten laut Kontoauszug</t>
  </si>
  <si>
    <t>Platzzahl laut Versorgungsvertrag</t>
  </si>
  <si>
    <t>Durchschnittsbelegung im Zustimmungszeitraum</t>
  </si>
  <si>
    <t>Summe der Investitionsaufwendungen im Bezugszeitraum</t>
  </si>
  <si>
    <t>Berechnungstage</t>
  </si>
  <si>
    <t>Investitionskostensätze der Leistungsbereiche (LB)</t>
  </si>
  <si>
    <t>LB III: Bitte auswählen</t>
  </si>
  <si>
    <t>Mitglied im Verband:</t>
  </si>
  <si>
    <t>Platzzahl lt. Versorgungsvertrag</t>
  </si>
  <si>
    <t>Name der Einrichtung</t>
  </si>
  <si>
    <t>Name der Einrichtungsträgerin</t>
  </si>
  <si>
    <t>Zuständiger Sozialhilfeträger (Landkreis/kreisfreie Stadt)</t>
  </si>
  <si>
    <t>Zustimmungszeitraum:</t>
  </si>
  <si>
    <t>Bezugszeitraum:</t>
  </si>
  <si>
    <t>Bitte zutreffendes ankreuzen:</t>
  </si>
  <si>
    <t>Institutionskennzeichen:</t>
  </si>
  <si>
    <t>Investitionskostensatz je Berechnungstag LB I</t>
  </si>
  <si>
    <t>Investitionskostensatz je Berechnungstag LB II</t>
  </si>
  <si>
    <t>Investitionskostensatz je Berechnungstag LB III</t>
  </si>
  <si>
    <t>Straße:</t>
  </si>
  <si>
    <t>PLZ, Ort:</t>
  </si>
  <si>
    <t>Telefon:</t>
  </si>
  <si>
    <t>Telefax:</t>
  </si>
  <si>
    <t>E-Mail:</t>
  </si>
  <si>
    <t>Ansprechpartner/in:</t>
  </si>
  <si>
    <t>Kontenguppe lt. PBV</t>
  </si>
  <si>
    <t>750/751/754</t>
  </si>
  <si>
    <t>LB I</t>
  </si>
  <si>
    <t>LB II</t>
  </si>
  <si>
    <t>LB III</t>
  </si>
  <si>
    <t>I. Instandhaltungsaufwendungen für Anlagegüter, die sich im Eigentum des Mieters befinden</t>
  </si>
  <si>
    <t>A. Differenzbetrag</t>
  </si>
  <si>
    <t>E. Auf die Bewohnenden kann hiervon umgelegt werden 
(max. Differenzbetrag)</t>
  </si>
  <si>
    <t>Hiervon entfallen auf die einzelnen Leistungsbereiche (Zuordnung anhand Verteilungschlüssel):</t>
  </si>
  <si>
    <t>D. Ermittlung der auf den Mieter entfallenden Instandhaltungspauschale</t>
  </si>
  <si>
    <r>
      <rPr>
        <b/>
        <u/>
        <sz val="11"/>
        <rFont val="Arial"/>
        <family val="2"/>
      </rPr>
      <t>Ausfüllhinweise:</t>
    </r>
    <r>
      <rPr>
        <sz val="11"/>
        <rFont val="Arial"/>
        <family val="2"/>
      </rPr>
      <t xml:space="preserve"> Bitte erfassen Sie die zu berücksichtigenden Darlehen mit den erbrachten Zinsleistungen und den jeweiligen Salden zum 31.12. des Bezugszeitraumes. Die Zuordnung zu den einzelnen Leistungsbereichen orientiert sich am Verteilungsschlüssel. </t>
    </r>
  </si>
  <si>
    <t>Restbuchwerte gem. Anlageverzeichnis</t>
  </si>
  <si>
    <t>Restwerte Zuwendungen</t>
  </si>
  <si>
    <t>Sonstige Erträge und Erstattungen (investitionsbedingt)</t>
  </si>
  <si>
    <t>Abzüglich Sonderposten, § 2 Abs. 2 PflEinrV HE</t>
  </si>
  <si>
    <t>Ermittlung der gesondert berechenbaren Investitionsaufwendungen gem. § 82 Abs. 3 SGB XI für die durch das Land Hessen seit dem 01.07.1996 geförderten Einrichtungen</t>
  </si>
  <si>
    <t>Hiermit beantrage ich die Zustimmung zu den oben berechneten Investitionskostensätzen im Zustimmungs-zeitraum. Ich bestätige die Vollständigkeit und Richtigkeit der gemachten Angaben. Änderungen teile ich der Zustimmungsbehörde unverzüglich mit. Die notwendigen Buchhaltungsunterlagen und anderen Nachweise sind diesem Antrag beigefügt (siehe Checkliste).</t>
  </si>
  <si>
    <r>
      <t>Ausfüllhinweise:</t>
    </r>
    <r>
      <rPr>
        <sz val="11"/>
        <rFont val="Arial"/>
        <family val="2"/>
      </rPr>
      <t xml:space="preserve"> Bitte nehmen Sie in diesem Tabellenblatt eine sachgerechte Aufteilung (z.B. qm- Fläche) der einzelnen Leistungsbereiche Ihrer Einrichtung vor. Ihre Angaben sind Grundlage für die Aufteilung der verschiedenen Investitionsaufwendungen auf die Leistungsbereiche.</t>
    </r>
  </si>
  <si>
    <r>
      <t>Ausfüllhinweise:</t>
    </r>
    <r>
      <rPr>
        <sz val="11"/>
        <rFont val="Arial"/>
        <family val="2"/>
      </rPr>
      <t xml:space="preserve"> Bitte tragen Sie alle erhaltenen Zuwendungen für geförderte Investitionsmaßnahmen ein. Der Betrag der aufzulösenden Sonderposten und der Endwert zum 31.12. des Bezugszeitraumes ist den Buchhaltungsunterlagen zu entnehmen und nachzuweisen. Sollten Sie einen direkten Abzug der Zuwendungen im Anlageverzeichnis vorgenommen haben, so ist ein Erlösabzug in der Kalkulation nicht notwendig. Erfolgten mehr als vier Investitionsmaßnahmen, ist diese Tabelle unten entsprechend zu ergänzen.</t>
    </r>
  </si>
  <si>
    <t>Deckblatt</t>
  </si>
  <si>
    <t>Anlageverzeichnis (AV)</t>
  </si>
  <si>
    <t xml:space="preserve">Auflösung Sonderposten </t>
  </si>
  <si>
    <t>Rechtsgrundlagen des Zustimmungsverfahrens sind:
§ 82 Abs. 3 Elftes Buch Sozialgesetzbuch (SGB XI) in Verbindung mit § 7 Satz 1 Nr. 3 Hessisches Ausführungsgesetz zum Pflegeversicherungsgesetz (PflegeVGAG HE) und der Verordnung über die Planung und Förderung von Pflegeeinrichtungen, Seniorenbegegnungsstätten, Altenpflegeschulen und Modellprojekten (PflEinrV HE) in ihren jeweils geltenden Fassungen</t>
  </si>
  <si>
    <t>Liegt der aktuelle / gültige Versorgungsvertrag vor?</t>
  </si>
  <si>
    <t>Ist das Deckblatt unterschrieben?</t>
  </si>
  <si>
    <t>Sind die Kontengruppen ersichtlich?</t>
  </si>
  <si>
    <t>Sind die drei Posten „AK/HK“, „AFA“, „Buchwert Jahresende“ enthalten?</t>
  </si>
  <si>
    <t>Liegen die Verträge für das Landesbankdarlehen vor?</t>
  </si>
  <si>
    <t>Liegen die Darlehensverträge vor?</t>
  </si>
  <si>
    <t>Liegen die Kontoauszüge zu den Zinszahlungen vor?</t>
  </si>
  <si>
    <t>Instandhaltung</t>
  </si>
  <si>
    <t>Liegen die Zuwendungsbescheide vor?</t>
  </si>
  <si>
    <t>Liegen Kontoauszüge für die Auflösung des Sonderpostenkontos vor?</t>
  </si>
  <si>
    <t>Liegen Nachweise über sonstige Zuwendungen vor?</t>
  </si>
  <si>
    <t>Liegen die aktuellen Rechnungen vor?</t>
  </si>
  <si>
    <t xml:space="preserve">Miete Pacht Leasing </t>
  </si>
  <si>
    <t>Tabellenblatt</t>
  </si>
  <si>
    <t>Notwendige Unterlagen/Nachweise</t>
  </si>
  <si>
    <t>Bemerkung</t>
  </si>
  <si>
    <t>Liegen die Kontoauszüge (Endsaldo zum 31.12.) für das Landesbankdarlehen vor?</t>
  </si>
  <si>
    <t>Liegen die Kontoauszüge mit dem Stand der Darlehen zum 31.12. (Endsaldo) vor?</t>
  </si>
  <si>
    <t>Bei der Berechnung des Wiederbeschaffungswertes (WBW): Stimmt das Basisjahr (Bezugszeitraum = 100 %)?</t>
  </si>
  <si>
    <t>Liegen die Kontoauszüge/Zahlungsnachweise vor?</t>
  </si>
  <si>
    <t>Liegen die Mietverträge für alle gemieteten Anlagegüter vor?</t>
  </si>
  <si>
    <t>Abschreibungen (Nr. 1)</t>
  </si>
  <si>
    <t>Zinsen (Nr. 2 und 3)</t>
  </si>
  <si>
    <t>Aufwendungen für Instandhaltung und Instandsetzung (Nr. 4)</t>
  </si>
  <si>
    <t>Aufwendungen für Miete, Pacht, Erbbauzins u.a. (Nr. 5)</t>
  </si>
  <si>
    <t>Zwischensumme Zinsen</t>
  </si>
  <si>
    <t>Zwischensumme Instandhaltung und Instandsetzung</t>
  </si>
  <si>
    <t>Zwischensumme Erträge</t>
  </si>
  <si>
    <t>Endsaldo 31.12.</t>
  </si>
  <si>
    <t>hiervon entfallen auf LB I</t>
  </si>
  <si>
    <t>hiervon entfallen auf LB II</t>
  </si>
  <si>
    <t>hiervon entfallen auf LB III</t>
  </si>
  <si>
    <t>je BT</t>
  </si>
  <si>
    <t>Antrag ER</t>
  </si>
  <si>
    <t>Abweichung</t>
  </si>
  <si>
    <t>Endsalden Darlehen</t>
  </si>
  <si>
    <t>I. Miet-/Pachtzins für Immobilien und Grundstücke</t>
  </si>
  <si>
    <t>II. Mietzins/Pacht/Leasingkosten für alle anderen Anlagegüter</t>
  </si>
  <si>
    <t>davon LB I</t>
  </si>
  <si>
    <t>davon LB II</t>
  </si>
  <si>
    <t>davon LB III</t>
  </si>
  <si>
    <t>C) Immaterielle Vermögensgegenstände (Software)</t>
  </si>
  <si>
    <t>D) KFZ</t>
  </si>
  <si>
    <t>E) GWG</t>
  </si>
  <si>
    <t>AfA</t>
  </si>
  <si>
    <t>AK/HK</t>
  </si>
  <si>
    <t>AK/HK gesamt</t>
  </si>
  <si>
    <t>AfA gesamt</t>
  </si>
  <si>
    <t>Zinsen für EK</t>
  </si>
  <si>
    <r>
      <rPr>
        <b/>
        <u/>
        <sz val="11"/>
        <rFont val="Arial"/>
        <family val="2"/>
      </rPr>
      <t>Ausfüllhinweise:</t>
    </r>
    <r>
      <rPr>
        <sz val="11"/>
        <rFont val="Arial"/>
        <family val="2"/>
      </rPr>
      <t xml:space="preserve"> Hier können Aufwendungen für gemietete Anlagegüter des Vermieters erfasst werden. </t>
    </r>
  </si>
  <si>
    <r>
      <t>Ausfüllhinweise:</t>
    </r>
    <r>
      <rPr>
        <sz val="11"/>
        <rFont val="Arial"/>
        <family val="2"/>
      </rPr>
      <t xml:space="preserve"> Bitte tragen Sie alle Zuwendungen für geförderte Investitionsmaßnahmen ein, die der Vermieter erhalten hat. Der Betrag der aufzulösenden Sonderposten und der Endwert zum 31.12. des Bezugszeitraumes ist den Buchhaltungsunterlagen zu entnehmen und nachzuweisen. Sollten Sie einen direkten Abzug der Zuwendungen im Anlageverzeichnis des Vermieters vorgenommen haben, so ist ein Erlösabzug in der Kalkulation nicht notwendig. Erfolgten mehr als vier Investitionsmaßnahmen, ist diese Tabelle unten entsprechend zu ergänzen.</t>
    </r>
  </si>
  <si>
    <t>Endsaldo 31.12.
gesamt</t>
  </si>
  <si>
    <t>Zahlungsweise</t>
  </si>
  <si>
    <t>Instandhaltungspauschale Gebäude</t>
  </si>
  <si>
    <t>Gesondert berechenbare Investitionsaufwendungen, die die Einrichtung im 
Eigenbetrieb hätte § 1 Nr. 1 bis 5 i. V. m. § 5 PflEinrV HE</t>
  </si>
  <si>
    <t>Bitte prüfen Sie Ihren Antrag anhand folgender Checkliste auf Vollständigkeit und setzen Sie ein "x":</t>
  </si>
  <si>
    <t>Abzüglich Sonderposten, § 2 Abs. 2  i. V. m. § 5 PflEinrV HE</t>
  </si>
  <si>
    <t>Endsalden Landesbank-darlehen</t>
  </si>
  <si>
    <t>angemessener Mietzins</t>
  </si>
  <si>
    <t>LB I: Bitte auswählen</t>
  </si>
  <si>
    <t>LB II: Bitte auswählen</t>
  </si>
  <si>
    <t>ggfs.
Vermieter</t>
  </si>
  <si>
    <t>Liegt eine Belegungsstatistik vor?</t>
  </si>
  <si>
    <t>LB I: Vollstationäre Dauerpflege (365 Tage, mind. 98% Auslastung)</t>
  </si>
  <si>
    <t>LB I: Teilstationäre Pflege 7-Tage-Woche (365 Tage, mind. 85% Auslastung)</t>
  </si>
  <si>
    <t>LB I: Teilstationäre Pflege 5-Tage-Woche (250 Tage, mind. 85% Auslastung)</t>
  </si>
  <si>
    <t>LB I: Solitäre Kurzzeitpflege (365 Tage, mind. 80% Auslastung)</t>
  </si>
  <si>
    <t>LB II: Vollstationäre Dauerpflege (365 Tage, mind. 98% Auslastung)</t>
  </si>
  <si>
    <t>LB II: Teilstationäre Pflege 7-Tage-Woche (365 Tage, mind. 85% Auslastung)</t>
  </si>
  <si>
    <t>LB II: Teilstationäre Pflege 5-Tage-Woche (250 Tage, mind. 85% Auslastung)</t>
  </si>
  <si>
    <t>LB II: Solitäre Kurzzeitpflege (365 Tage, mind. 80% Auslastung)</t>
  </si>
  <si>
    <t>LB III: Vollstationäre Dauerpflege (365 Tage, mind. 98% Auslastung)</t>
  </si>
  <si>
    <t>LB III: Teilstationäre Pflege 7-Tage-Woche (365 Tage, mind. 85% Auslastung)</t>
  </si>
  <si>
    <t>LB III: Teilstationäre Pflege 5-Tage-Woche (250 Tage, mind. 85% Auslastung)</t>
  </si>
  <si>
    <t>LB III: Solitäre Kurzzeitpflege (365 Tage, mind. 80% Auslastung)</t>
  </si>
  <si>
    <t>tatsächliche Belegungsquote</t>
  </si>
  <si>
    <t>LB I: Teilstationäre Pflege 6-Tage-Woche (300 Tage, mind. 85% Auslastung)</t>
  </si>
  <si>
    <t>LB II: Teilstationäre Pflege 6-Tage-Woche (300 Tage, mind. 85% Auslastung)</t>
  </si>
  <si>
    <t>LB III: Teilstationäre Pflege 6-Tage-Woche (300 Tage, mind. 85% Auslastung)</t>
  </si>
  <si>
    <t>-</t>
  </si>
  <si>
    <t>A) Gebäude, Gebäudebestandteile und Außenanlagen</t>
  </si>
  <si>
    <t>B) BGA und Betriebsvorrichtungen</t>
  </si>
  <si>
    <t>A) Gebäude, Gebäudebestandteile
und Außenanlagen</t>
  </si>
  <si>
    <r>
      <rPr>
        <b/>
        <u/>
        <sz val="11"/>
        <color theme="1"/>
        <rFont val="Arial"/>
        <family val="2"/>
      </rPr>
      <t>Ausfüllhinweise:</t>
    </r>
    <r>
      <rPr>
        <sz val="11"/>
        <color theme="1"/>
        <rFont val="Arial"/>
        <family val="2"/>
      </rPr>
      <t xml:space="preserve"> Zusätzlich zu den Instandhaltungsaufwendungen unter Punkt I. kann der Mieter anteilig Instandhaltungsaufwendungen für gemietete Anlagegüter berechnen, wenn der vertraglich vereinbarte Mietzins geringer ist als der laut Vergleichsrechnung angemessene Mietzins (=Differenzbetrag). Sofern der unten angegebene Differenzbetrag 0,00 EUR beträgt, können </t>
    </r>
    <r>
      <rPr>
        <u/>
        <sz val="11"/>
        <color theme="1"/>
        <rFont val="Arial"/>
        <family val="2"/>
      </rPr>
      <t>keine</t>
    </r>
    <r>
      <rPr>
        <sz val="11"/>
        <color theme="1"/>
        <rFont val="Arial"/>
        <family val="2"/>
      </rPr>
      <t xml:space="preserve"> zusätzlichen Instandhaltungsaufwendungen berechnet werden. </t>
    </r>
    <r>
      <rPr>
        <b/>
        <sz val="11"/>
        <color theme="1"/>
        <rFont val="Arial"/>
        <family val="2"/>
      </rPr>
      <t>Bitte führen Sie zur Ermittlung des Differenzbetrages zunächst die Vergleichsrechnung durch und kehren Sie anschließend zu diesem Tabellenblatt zurück.</t>
    </r>
    <r>
      <rPr>
        <sz val="11"/>
        <color theme="1"/>
        <rFont val="Arial"/>
        <family val="2"/>
      </rPr>
      <t xml:space="preserve"> </t>
    </r>
  </si>
  <si>
    <t>I. Investitionsaufwendungen im Bezugszeitraum</t>
  </si>
  <si>
    <t>II. Günstigerprüfung</t>
  </si>
  <si>
    <t>Tilgungen (Nr.5)</t>
  </si>
  <si>
    <t>Tilgung Kapitalmarkdarlehen</t>
  </si>
  <si>
    <t>Tilgung Landesbankdarlehen</t>
  </si>
  <si>
    <t>Zwischensumme Tilgungen</t>
  </si>
  <si>
    <t>I. Fremdkapital - Darlehen (DL)</t>
  </si>
  <si>
    <t>II. Landesbankdarlehen</t>
  </si>
  <si>
    <t>Gesamt</t>
  </si>
  <si>
    <t>Tilgung Kapitalmarktdarlehen</t>
  </si>
  <si>
    <r>
      <rPr>
        <b/>
        <u/>
        <sz val="11"/>
        <rFont val="Arial"/>
        <family val="2"/>
      </rPr>
      <t>Ausfüllhinweise:</t>
    </r>
    <r>
      <rPr>
        <sz val="11"/>
        <rFont val="Arial"/>
        <family val="2"/>
      </rPr>
      <t xml:space="preserve"> Bitte erfassen Sie die zu berücksichtigenden Darlehen und das Landesbankdarlehen mit den erbrachten Zins und Tilgungsleistungen und den jeweiligen Salden zum 31.12. des Bezugszeitraumes.</t>
    </r>
  </si>
  <si>
    <t>Tilgung</t>
  </si>
  <si>
    <t>Tatsächliche Belegungsquoten:</t>
  </si>
  <si>
    <t>LB I:</t>
  </si>
  <si>
    <t>LB II:</t>
  </si>
  <si>
    <t>LB III:</t>
  </si>
  <si>
    <t>31-35</t>
  </si>
  <si>
    <t>RBW gesamt</t>
  </si>
  <si>
    <t>Endsaldo
31.12.</t>
  </si>
  <si>
    <r>
      <rPr>
        <b/>
        <u/>
        <sz val="11"/>
        <rFont val="Arial"/>
        <family val="2"/>
      </rPr>
      <t>Ausfüllhinweise:</t>
    </r>
    <r>
      <rPr>
        <sz val="11"/>
        <rFont val="Arial"/>
        <family val="2"/>
      </rPr>
      <t xml:space="preserve"> Das zu verzinsende Eigenkapital (gebundenes Kapital) wird ermittelt, indem vom Restbuchwert der betriebsnotwendigen Gebäude, technischen Anlagen sowie der Einrichtung und Ausstattung nach dem Anlageverzeichnis alle externen Finanzierungsquellen (Darlehen, Landesbankdarlehen und Zuwendungen) mit ihren jeweiligen Restwerten abgezogen werden, § 3 Satz 2 PflEinrV HE. Der Zinssatz beträgt gemäß § 3 Satz 1 Nr. 2 PflEinrV HE 3 Prozent p.a.</t>
    </r>
  </si>
  <si>
    <t>Alle anderen Anlagegüter</t>
  </si>
  <si>
    <t>Jahr der Inbetriebnahme</t>
  </si>
  <si>
    <t>Anschaffungsjahr
der Anlagegüter</t>
  </si>
  <si>
    <t>RBW</t>
  </si>
  <si>
    <t>Tilgung (5%)</t>
  </si>
  <si>
    <t>Instandhaltungspauschale alle anderen Anlagegüter</t>
  </si>
  <si>
    <t xml:space="preserve"> freigemeinnützig</t>
  </si>
  <si>
    <t xml:space="preserve"> öffentlich</t>
  </si>
  <si>
    <t>Instandhaltungspauschale für Gebäude und alle anderen Anlagegüter - gemietet</t>
  </si>
  <si>
    <r>
      <t>Dieses Berechnungsschema wird durch das Hessische Landesamt für Gesundheit und Pflege als hessenweit zuständige Genehmigungsbehörde zur Verfügung gestellt und dient zur Durchführung des Zustimmungsverfahrens nach § 82 Abs. 3 Satz 3 SGB XI. Grundsätzliche Anregungen und Fragen zu diesem Kalkulationsschema oder konkrete Fragen zu Ihrem Genehmigungsverfahren richten Sie bitte an die zuständigen Sachbearbeitenden des Hessischen Landesamts für Gesundheit und Pflege</t>
    </r>
    <r>
      <rPr>
        <sz val="11"/>
        <color rgb="FFFF0000"/>
        <rFont val="Arial"/>
        <family val="2"/>
      </rPr>
      <t xml:space="preserve"> </t>
    </r>
    <r>
      <rPr>
        <sz val="11"/>
        <rFont val="Arial"/>
        <family val="2"/>
      </rPr>
      <t xml:space="preserve">
https://hlfgp.hessen.de/hessische-betreuungs-und-pflegeaufsicht/investitionskosten.</t>
    </r>
  </si>
  <si>
    <r>
      <rPr>
        <b/>
        <u/>
        <sz val="11"/>
        <rFont val="Arial"/>
        <family val="2"/>
      </rPr>
      <t>Hinweis</t>
    </r>
    <r>
      <rPr>
        <sz val="11"/>
        <rFont val="Arial"/>
        <family val="2"/>
      </rPr>
      <t xml:space="preserve">: Bitte füllen Sie nachfolgenden Tabellenblätter vollständig aus und beachten Sie die jeweiligen Ausfüllhinweise. Bei gemieteten Einrichtungen sind nicht nur Angaben zur Mieterin (Blätter "M"), sondern auch zur Vermieterin zu machen (Blätter "V"). Grundsätzlich sind von Ihnen nur die </t>
    </r>
    <r>
      <rPr>
        <b/>
        <sz val="11"/>
        <color rgb="FF92D050"/>
        <rFont val="Arial"/>
        <family val="2"/>
      </rPr>
      <t>grün</t>
    </r>
    <r>
      <rPr>
        <sz val="11"/>
        <rFont val="Arial"/>
        <family val="2"/>
      </rPr>
      <t xml:space="preserve"> markierten Zellen zu befüllen. Sofern Sie die innerhalb des Berechnungsschemas hinterlegten Formeln ändern, achten Sie bitte auf Plausibilität und teilen Sie dies bei Antragstellung mit, um eine reibungslose Bearbeitung zu gewährleisten. Anträge sind grundsätzlich spätestens bis zum 30. September eines jeden Jahres für 3 Kalenderjahre zu stellen. Abweichend davon kann vor Ablauf des Zustimmungszeitraumes eine erneute Zustimmung nur beantragt werden, wenn sich der Betrag der gesondert berechenbaren Investitionsaufwendungen um mindestens 5 % erhöhen soll.
Das Berechnungsschema ist digital per E-Mail (Investitionskosten@hlfgp.hessen.de) und ausgedruckt per Post beim </t>
    </r>
    <r>
      <rPr>
        <sz val="11"/>
        <color theme="1"/>
        <rFont val="Arial"/>
        <family val="2"/>
      </rPr>
      <t xml:space="preserve">Hessischen Landesamt für Gesundheit und Pflege - Investitionskosten - Postfach 2913, 65019 Wiesbaden </t>
    </r>
    <r>
      <rPr>
        <sz val="11"/>
        <rFont val="Arial"/>
        <family val="2"/>
      </rPr>
      <t>gemeinsam mit den erforderlichen Belegen einzureichen und dient gleichzeitig als Antrag. Bitte denken Sie daran, das Deckblatt zu unterschreiben.</t>
    </r>
  </si>
  <si>
    <r>
      <t>Ausfüllhinweise:</t>
    </r>
    <r>
      <rPr>
        <sz val="11"/>
        <rFont val="Arial"/>
        <family val="2"/>
      </rPr>
      <t xml:space="preserve"> Bitte stellen Sie hier Verknüpfungen zu den Anschaffungs- und Herstellungskosten (AK/HK), den Abschreibungen (AfA) sowie den Restbuchwerten (RBW) der einzelnen Kontengruppen des Anlageverzeichnisses her.</t>
    </r>
  </si>
  <si>
    <r>
      <t>Ausfüllhinweise:</t>
    </r>
    <r>
      <rPr>
        <b/>
        <sz val="11"/>
        <rFont val="Arial"/>
        <family val="2"/>
      </rPr>
      <t xml:space="preserve"> </t>
    </r>
    <r>
      <rPr>
        <sz val="11"/>
        <rFont val="Arial"/>
        <family val="2"/>
      </rPr>
      <t>Bitte stellen Sie hier Verknüpfungen zu den Anschaffungs- und Herstellungskosten (AK/HK), den Abschreibungen (AfA) sowie den Restbuchwerten (RBW) der einzelnen Kontengruppen des Anlageverzeichnisses her.</t>
    </r>
  </si>
  <si>
    <r>
      <rPr>
        <b/>
        <u/>
        <sz val="11"/>
        <rFont val="Arial"/>
        <family val="2"/>
      </rPr>
      <t>Ausfüllhinweise:</t>
    </r>
    <r>
      <rPr>
        <sz val="11"/>
        <rFont val="Arial"/>
        <family val="2"/>
      </rPr>
      <t xml:space="preserve"> Bitte erfassen Sie Ihren Mietzins laut Ihrem Mietvertrag. In der Vergleichsrechnung (Tabellenblätter mit dem Zusatz "V") werden die Investitonsaufwendungen ermittelt, die Ihre Einrichtung im Eigenbetrieb hätte, § 6 PflEinrV HE. Hierzu sind in den blauen Tabellenblättern mit dem Zusatz "V" die Investitionsaufwendungen des Vermieters im Bezugszeitraum zu erfassen und zu belegen. Der vertraglich vereinbarte Mietzins darf diesen Betrag nicht überschreiten. 
</t>
    </r>
    <r>
      <rPr>
        <b/>
        <sz val="11"/>
        <rFont val="Arial"/>
        <family val="2"/>
      </rPr>
      <t>Eine erneute Vergleichsrechnung ist nur durchzuführen, wenn eine Änderung des vertraglich vereinbarten Mietzins erfolgt, spätestens jedoch nach sechs Jahren, § 6 Abs. 1 PflEinrV HE.</t>
    </r>
  </si>
  <si>
    <r>
      <t xml:space="preserve">Ausfüllhinweise: </t>
    </r>
    <r>
      <rPr>
        <sz val="11"/>
        <rFont val="Arial"/>
        <family val="2"/>
      </rPr>
      <t xml:space="preserve">Bei der Günstigerprüfung aufgrund § 5 PflEinrV HE wird ermittelt, ob die Summe der Abschreibungen (nach Abzug des SoPo) oder die Summe der Tilgungsraten höher ist. </t>
    </r>
  </si>
  <si>
    <t xml:space="preserve">Gesamtsumme mit Abschreibungen </t>
  </si>
  <si>
    <t>Gesamtsumme mit Tilgungsraten</t>
  </si>
  <si>
    <t>Obergrenze des Mietzinses lt. Vergleichsrechnung (Gesamtsumme V)</t>
  </si>
  <si>
    <r>
      <t xml:space="preserve">Ausfüllhinweise: </t>
    </r>
    <r>
      <rPr>
        <sz val="11"/>
        <rFont val="Arial"/>
        <family val="2"/>
      </rPr>
      <t xml:space="preserve">Bei der Günstigerprüfung aufgrund § 5 PflEinrV HE wird ermittelt, ob die Summe der Abschreibungen (nach Abzug des SoPo) oder die Summe der Tilgungsleistungen höher ist. 
</t>
    </r>
    <r>
      <rPr>
        <b/>
        <sz val="11"/>
        <rFont val="Arial"/>
        <family val="2"/>
      </rPr>
      <t/>
    </r>
  </si>
  <si>
    <t>II. Optional: Anteilige Instandhaltungsaufwendungen für gemietete Anlagegüter, die sich im Eigentum des Vermieters befinden</t>
  </si>
  <si>
    <r>
      <t>Stand 02.02</t>
    </r>
    <r>
      <rPr>
        <sz val="8"/>
        <color theme="1"/>
        <rFont val="Arial"/>
        <family val="2"/>
      </rPr>
      <t>.2023</t>
    </r>
    <r>
      <rPr>
        <sz val="8"/>
        <rFont val="Arial"/>
        <family val="2"/>
      </rPr>
      <t xml:space="preserve">
Variante C - Einrichtung im Eigenbetrieb mit drei stationären Leistungsbereichen</t>
    </r>
  </si>
  <si>
    <t>Instandhaltung alle anderen Anlagegüter
Steigerungsraten anhand des Verbraucherpreisindex</t>
  </si>
  <si>
    <t>Gesondert berechenbare Investitionsaufwendungen, § 1 Nr. 1 bis 5 PflEinrV HE</t>
  </si>
  <si>
    <t xml:space="preserve">an die Preisentwicklung angepasste AK/HK </t>
  </si>
  <si>
    <t>Instandhaltungspauschale (1,0 %)</t>
  </si>
  <si>
    <t>Tilgung
gesamt</t>
  </si>
  <si>
    <t>Zinsen
gesamt</t>
  </si>
  <si>
    <t>Tilgung
gesamt (5%)</t>
  </si>
  <si>
    <t>AV gesamt</t>
  </si>
  <si>
    <t>Diff.</t>
  </si>
  <si>
    <t>B. Gebäude</t>
  </si>
  <si>
    <t>C. Alle anderen Anlagegüter</t>
  </si>
  <si>
    <r>
      <t>Ausfüllhinweise:</t>
    </r>
    <r>
      <rPr>
        <sz val="11"/>
        <rFont val="Arial"/>
        <family val="2"/>
      </rPr>
      <t xml:space="preserve"> Bitte entweder das Anlageverzeichnis hier vollständig einfügen oder in den Tabellenblättern "LB I", "LB II" und 
"LB III" den einzelnen Leistungsbereichen zuordnen. 
Das Anlageverzeichnis soll folgende Daten je Anlagegut/Anlagekonto beinhalten:
- Anschaffungs- und Herstellungskosten
- Anschaffungsdatum
- Nutzungsdauer
- jährliche Abschreibung
- kumulierte Abschreibungen
- Restbuchwerte zum 01.01. des Wirtschaftsjahres
- Restbuchwerte zum 31.12. des Wirtschaftsjahres
- Summe je Anlagekonto</t>
    </r>
    <r>
      <rPr>
        <b/>
        <u/>
        <sz val="11"/>
        <rFont val="Arial"/>
        <family val="2"/>
      </rPr>
      <t xml:space="preserve">
</t>
    </r>
    <r>
      <rPr>
        <sz val="11"/>
        <rFont val="Arial"/>
        <family val="2"/>
      </rPr>
      <t>-  Wiederbeschaffungswert bzw. angepasste AK/HK (Bitte verknüpfen/multiplizieren Sie hierfür die AK/HK je nach Anschaffungsjahr und Zuordnung zu Gebäude oder BGA mit dem jeweiligen Tabellenblatt für Wohngebäude- oder Verbraucherpreisindex)</t>
    </r>
  </si>
  <si>
    <r>
      <t>Ausfüllhinweise:</t>
    </r>
    <r>
      <rPr>
        <sz val="11"/>
        <rFont val="Arial"/>
        <family val="2"/>
      </rPr>
      <t xml:space="preserve"> Bitte das Anlageverzeichnis des Vermieters aus dem Bezugszeitraum hier vollständig einfügen. 
Das Anlageverzeichnis soll folgende Daten je Anlagegut/Anlagekonto beinhalten:
- Anschaffungs- und Herstellungskosten
- Anschaffungsdatum
- Nutzungsdauer
- jährliche Abschreibung
- kumulierte Abschreibungen
- Restbuchwerte zum 01.01. des Wirtschaftsjahres
- Restbuchwerte zum 31.12. des Wirtschaftsjahres
- Summe je Anlagekonto
- Wiederbeschaffungswert bzw. angepasste AK/HK (Bitte verknüpfen/multiplizieren Sie hierfür die AK/HK je nach Anschaffungsjahr und Zuordnung zu Gebäude oder BGA mit dem jeweiligen Tabellenblatt für Wohngebäude- oder Verbraucherpreisindex)</t>
    </r>
  </si>
  <si>
    <t>Bezugszeitraum 2024</t>
  </si>
  <si>
    <r>
      <t xml:space="preserve">Steigerungsrate Bezugszeitraum </t>
    </r>
    <r>
      <rPr>
        <b/>
        <sz val="11"/>
        <rFont val="Arial"/>
        <family val="2"/>
      </rPr>
      <t>2024</t>
    </r>
  </si>
  <si>
    <r>
      <rPr>
        <b/>
        <u/>
        <sz val="11"/>
        <rFont val="Arial"/>
        <family val="2"/>
      </rPr>
      <t>Ausfüllhinweise:</t>
    </r>
    <r>
      <rPr>
        <sz val="11"/>
        <rFont val="Arial"/>
        <family val="2"/>
      </rPr>
      <t xml:space="preserve"> Als Aufwendungen für Instandhaltung können 1,0 %, der an die Preisentwicklung angepassten, Anschaffungs- und Herstellungskosten der zum Betrieb der Pflegeeinrichtung notwendigen Gebäude und sonstigen abschreibungsfähigen Anlagegüter (Betriebs- und Geschäftsausstattung) berücksichtigt werden.
Die Anpassung der Anschaffungs- und Herstellungskosten an die jährliche Preisentwicklung erfolgt durch Fortschreibung mit folgenden Indizes:
Gebäude = Preisindex des statistischen Landesamtes für Bauwerke in Hessen (dortiger Index für Wohngebäude).
Alle anderen Anlagegüter = Verbraucherpreisindex
Bitte multiplizieren Sie im AV die AK/HK aller Anlagegüter je nach Anschaffungsjahr mit dem entsprechenden Wohngebäude- oder Verbraucherpreisindex und stellen auf diesem Tabellenblatt eine Verknüpfung zur Summe her. 
Wenn Ihr Bezugszeitraum älter als 2024 ist, wenden Sie sich bitte bezüglich der Indizes an folgende E-Mail: Investitionskosten@hlfgp.hessen.de</t>
    </r>
  </si>
  <si>
    <t>Instandhaltung Gebäude 
Preisindizes für Bauwerke in Hessen 1970 - 2024 – Bauleistungen am Bauwerk – (2021 = 100)</t>
  </si>
  <si>
    <t>Steigerungsrate Bezugszeitraum 2024</t>
  </si>
  <si>
    <r>
      <rPr>
        <b/>
        <u/>
        <sz val="11"/>
        <color theme="1"/>
        <rFont val="Arial"/>
        <family val="2"/>
      </rPr>
      <t>Ausfüllhinweise:</t>
    </r>
    <r>
      <rPr>
        <sz val="11"/>
        <color theme="1"/>
        <rFont val="Arial"/>
        <family val="2"/>
      </rPr>
      <t xml:space="preserve"> Als Aufwendungen für Instandhaltung können 1,0 %, der an die Preisentwicklung angepassten, Anschaffungs- und Herstellungskosten der zum Betrieb der Pflegeeinrichtung notwendigen Gebäude und sonstigen abschreibungsfähigen Anlagegüter (Betriebs- und Geschäftsausstattung) berücksichtigt werden.
Die Anpassung der Anschaffungs- und Herstellungskosten an die jährliche Preisentwicklung erfolgt durch Fortschreibung mit folgenden Indizes:
Gebäude = Preisindex des statistischen Landesamtes für Bauwerke in Hessen (dortiger Index für Wohngebäude).
Alle anderen Anlagegüter = Verbraucherpreisindex
Bitte multiplizieren Sie im AV die AK/HK aller Anlagegüter je nach Anschaffungsjahr mit dem entsprechenden Wohngebäude- oder Verbraucherpreisindex und stellen auf diesem Tabellenblatt eine Verknüpfung zur Summe her.
Wenn Ihr Bezugszeitraum älter als 2024 ist, wenden Sie sich bitte bezüglich der Indizes an folgende E-Mail: Investitionskosten@hlfgp.hessen.de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</si>
</sst>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0.00\ &quot;€&quot;;[Red]\-#,##0.00\ &quot;€&quot;"/>
    <numFmt numFmtId="43" formatCode="_-* #,##0.00_-;\-* #,##0.00_-;_-* &quot;-&quot;??_-;_-@_-"/>
    <numFmt numFmtId="164" formatCode="_-* #,##0.00\ &quot;DM&quot;_-;\-* #,##0.00\ &quot;DM&quot;_-;_-* &quot;-&quot;??\ &quot;DM&quot;_-;_-@_-"/>
    <numFmt numFmtId="165" formatCode="#,##0.00\ &quot;€&quot;"/>
    <numFmt numFmtId="166" formatCode="_-* #,##0.00\ [$€]_-;\-* #,##0.00\ [$€]_-;_-* &quot;-&quot;??\ [$€]_-;_-@_-"/>
    <numFmt numFmtId="167" formatCode="#,##0.00\ \ "/>
    <numFmt numFmtId="168" formatCode="_-* #,##0.00\ [$€-407]_-;\-* #,##0.00\ [$€-407]_-;_-* &quot;-&quot;??\ [$€-407]_-;_-@_-"/>
    <numFmt numFmtId="169" formatCode="#,##0.00_-;#,##0.00\-"/>
    <numFmt numFmtId="170" formatCode="#,##0.00_ ;\-#,##0.00\ "/>
    <numFmt numFmtId="173" formatCode="0.0%"/>
  </numFmts>
  <fonts count="45" x14ac:knownFonts="1">
    <font>
      <sz val="11"/>
      <name val="Times New Roman"/>
    </font>
    <font>
      <sz val="11"/>
      <name val="Times New Roman"/>
      <family val="1"/>
    </font>
    <font>
      <b/>
      <sz val="10"/>
      <name val="Arial"/>
      <family val="2"/>
    </font>
    <font>
      <b/>
      <sz val="11"/>
      <name val="Arial"/>
      <family val="2"/>
    </font>
    <font>
      <sz val="11"/>
      <name val="Arial"/>
      <family val="2"/>
    </font>
    <font>
      <u/>
      <sz val="11"/>
      <color indexed="12"/>
      <name val="Times New Roman"/>
      <family val="1"/>
    </font>
    <font>
      <b/>
      <u/>
      <sz val="11"/>
      <name val="Arial"/>
      <family val="2"/>
    </font>
    <font>
      <b/>
      <u/>
      <sz val="12"/>
      <name val="Arial"/>
      <family val="2"/>
    </font>
    <font>
      <b/>
      <sz val="8"/>
      <name val="Arial"/>
      <family val="2"/>
    </font>
    <font>
      <sz val="8"/>
      <name val="Arial"/>
      <family val="2"/>
    </font>
    <font>
      <sz val="12"/>
      <name val="Arial"/>
      <family val="2"/>
    </font>
    <font>
      <i/>
      <sz val="11"/>
      <name val="Arial"/>
      <family val="2"/>
    </font>
    <font>
      <u/>
      <sz val="12"/>
      <color indexed="12"/>
      <name val="Arial Black"/>
      <family val="2"/>
    </font>
    <font>
      <u/>
      <sz val="11"/>
      <color indexed="12"/>
      <name val="Arial Black"/>
      <family val="2"/>
    </font>
    <font>
      <sz val="11"/>
      <color theme="1"/>
      <name val="Calibri"/>
      <family val="2"/>
      <scheme val="minor"/>
    </font>
    <font>
      <sz val="10"/>
      <color theme="1"/>
      <name val="Arial"/>
      <family val="2"/>
    </font>
    <font>
      <b/>
      <u/>
      <sz val="14"/>
      <color rgb="FFFF0000"/>
      <name val="Arial"/>
      <family val="2"/>
    </font>
    <font>
      <b/>
      <sz val="8"/>
      <color rgb="FF0070C0"/>
      <name val="Arial"/>
      <family val="2"/>
    </font>
    <font>
      <sz val="11"/>
      <color rgb="FF0070C0"/>
      <name val="Times New Roman"/>
      <family val="1"/>
    </font>
    <font>
      <b/>
      <sz val="11"/>
      <color rgb="FFFF0000"/>
      <name val="Times New Roman"/>
      <family val="1"/>
    </font>
    <font>
      <b/>
      <sz val="11"/>
      <color rgb="FFFF0000"/>
      <name val="Arial"/>
      <family val="2"/>
    </font>
    <font>
      <sz val="11"/>
      <color rgb="FFFF0000"/>
      <name val="Arial"/>
      <family val="2"/>
    </font>
    <font>
      <sz val="11"/>
      <color rgb="FF0070C0"/>
      <name val="Arial"/>
      <family val="2"/>
    </font>
    <font>
      <sz val="11"/>
      <color theme="1"/>
      <name val="Arial"/>
      <family val="2"/>
    </font>
    <font>
      <b/>
      <sz val="11"/>
      <color theme="1"/>
      <name val="Arial"/>
      <family val="2"/>
    </font>
    <font>
      <u/>
      <sz val="11"/>
      <color indexed="12"/>
      <name val="Arial"/>
      <family val="2"/>
    </font>
    <font>
      <b/>
      <u/>
      <sz val="11"/>
      <color theme="1"/>
      <name val="Arial"/>
      <family val="2"/>
    </font>
    <font>
      <i/>
      <sz val="11"/>
      <color theme="1"/>
      <name val="Arial"/>
      <family val="2"/>
    </font>
    <font>
      <u/>
      <sz val="11"/>
      <color theme="1"/>
      <name val="Arial"/>
      <family val="2"/>
    </font>
    <font>
      <b/>
      <sz val="11"/>
      <color rgb="FF92D050"/>
      <name val="Arial"/>
      <family val="2"/>
    </font>
    <font>
      <sz val="10"/>
      <name val="MS Sans Serif"/>
    </font>
    <font>
      <sz val="10"/>
      <name val="Arial"/>
      <family val="2"/>
    </font>
    <font>
      <sz val="12"/>
      <name val="MS Sans Serif"/>
    </font>
    <font>
      <sz val="10"/>
      <color theme="1"/>
      <name val="Helvetica"/>
      <family val="2"/>
    </font>
    <font>
      <sz val="8"/>
      <color theme="1"/>
      <name val="Arial"/>
      <family val="2"/>
    </font>
    <font>
      <sz val="12"/>
      <color theme="1"/>
      <name val="Helvetica"/>
      <family val="2"/>
    </font>
    <font>
      <sz val="11"/>
      <name val="Wingdings"/>
      <charset val="2"/>
    </font>
    <font>
      <b/>
      <u/>
      <sz val="11"/>
      <name val="Wingdings"/>
      <charset val="2"/>
    </font>
    <font>
      <sz val="11"/>
      <color theme="1"/>
      <name val="Wingdings"/>
      <charset val="2"/>
    </font>
    <font>
      <b/>
      <sz val="12"/>
      <name val="Arial"/>
      <family val="2"/>
    </font>
    <font>
      <sz val="12"/>
      <color theme="1"/>
      <name val="Arial"/>
      <family val="2"/>
    </font>
    <font>
      <sz val="12"/>
      <name val="Wingdings"/>
      <charset val="2"/>
    </font>
    <font>
      <b/>
      <sz val="11"/>
      <name val="Wingdings"/>
      <charset val="2"/>
    </font>
    <font>
      <u/>
      <sz val="12"/>
      <name val="Arial"/>
      <family val="2"/>
    </font>
    <font>
      <sz val="11"/>
      <color rgb="FFFF0000"/>
      <name val="Wingdings"/>
      <charset val="2"/>
    </font>
  </fonts>
  <fills count="9">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FFCC"/>
        <bgColor indexed="64"/>
      </patternFill>
    </fill>
    <fill>
      <patternFill patternType="solid">
        <fgColor theme="1"/>
        <bgColor indexed="64"/>
      </patternFill>
    </fill>
    <fill>
      <patternFill patternType="solid">
        <fgColor rgb="FFFF99CC"/>
        <bgColor indexed="64"/>
      </patternFill>
    </fill>
    <fill>
      <patternFill patternType="solid">
        <fgColor rgb="FFF8C256"/>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Dashed">
        <color indexed="64"/>
      </right>
      <top style="mediumDashed">
        <color indexed="64"/>
      </top>
      <bottom style="thin">
        <color indexed="64"/>
      </bottom>
      <diagonal/>
    </border>
    <border>
      <left style="thin">
        <color indexed="64"/>
      </left>
      <right style="mediumDashed">
        <color indexed="64"/>
      </right>
      <top style="thin">
        <color indexed="64"/>
      </top>
      <bottom style="thin">
        <color indexed="64"/>
      </bottom>
      <diagonal/>
    </border>
    <border>
      <left style="thin">
        <color indexed="64"/>
      </left>
      <right style="mediumDashed">
        <color indexed="64"/>
      </right>
      <top style="thin">
        <color indexed="64"/>
      </top>
      <bottom style="mediumDashed">
        <color indexed="64"/>
      </bottom>
      <diagonal/>
    </border>
    <border>
      <left/>
      <right style="thin">
        <color indexed="64"/>
      </right>
      <top style="mediumDashed">
        <color indexed="64"/>
      </top>
      <bottom style="thin">
        <color indexed="64"/>
      </bottom>
      <diagonal/>
    </border>
    <border>
      <left/>
      <right style="thin">
        <color indexed="64"/>
      </right>
      <top style="thin">
        <color indexed="64"/>
      </top>
      <bottom style="mediumDashed">
        <color indexed="64"/>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1">
    <xf numFmtId="0" fontId="0" fillId="0" borderId="0"/>
    <xf numFmtId="166" fontId="1" fillId="0" borderId="0" applyFon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9" fontId="15" fillId="0" borderId="0" applyFont="0" applyFill="0" applyBorder="0" applyAlignment="0" applyProtection="0"/>
    <xf numFmtId="0" fontId="1" fillId="0" borderId="0"/>
    <xf numFmtId="0" fontId="14" fillId="0" borderId="0"/>
    <xf numFmtId="0" fontId="1" fillId="0" borderId="0"/>
    <xf numFmtId="0" fontId="15" fillId="0" borderId="0"/>
    <xf numFmtId="164" fontId="1" fillId="0" borderId="0" applyFont="0" applyFill="0" applyBorder="0" applyAlignment="0" applyProtection="0"/>
    <xf numFmtId="0" fontId="30" fillId="0" borderId="0"/>
    <xf numFmtId="0" fontId="31" fillId="0" borderId="0"/>
    <xf numFmtId="0" fontId="31" fillId="0" borderId="0"/>
    <xf numFmtId="0" fontId="30" fillId="0" borderId="0"/>
    <xf numFmtId="0" fontId="33" fillId="0" borderId="0"/>
    <xf numFmtId="43" fontId="33" fillId="0" borderId="0" applyFont="0" applyFill="0" applyBorder="0" applyAlignment="0" applyProtection="0"/>
    <xf numFmtId="9" fontId="30" fillId="0" borderId="0" applyFont="0" applyFill="0" applyBorder="0" applyAlignment="0" applyProtection="0"/>
    <xf numFmtId="0" fontId="14" fillId="0" borderId="0"/>
    <xf numFmtId="9" fontId="1" fillId="0" borderId="0" applyFont="0" applyFill="0" applyBorder="0" applyAlignment="0" applyProtection="0"/>
    <xf numFmtId="43" fontId="33" fillId="0" borderId="0" applyFont="0" applyFill="0" applyBorder="0" applyAlignment="0" applyProtection="0"/>
    <xf numFmtId="9" fontId="33" fillId="0" borderId="0" applyFont="0" applyFill="0" applyBorder="0" applyAlignment="0" applyProtection="0"/>
  </cellStyleXfs>
  <cellXfs count="486">
    <xf numFmtId="0" fontId="0" fillId="0" borderId="0" xfId="0"/>
    <xf numFmtId="0" fontId="4" fillId="0" borderId="0" xfId="0" applyFont="1"/>
    <xf numFmtId="0" fontId="4" fillId="0" borderId="0" xfId="0" applyFont="1" applyAlignment="1">
      <alignment vertical="center"/>
    </xf>
    <xf numFmtId="0" fontId="10" fillId="0" borderId="0" xfId="0" applyFont="1"/>
    <xf numFmtId="0" fontId="4" fillId="0" borderId="0" xfId="0" applyFont="1" applyBorder="1"/>
    <xf numFmtId="0" fontId="4" fillId="0" borderId="0" xfId="0" applyFont="1" applyAlignment="1">
      <alignment wrapText="1"/>
    </xf>
    <xf numFmtId="0" fontId="4" fillId="0" borderId="0" xfId="0" applyFont="1" applyBorder="1" applyAlignment="1">
      <alignment horizontal="left" vertical="center"/>
    </xf>
    <xf numFmtId="0" fontId="12" fillId="0" borderId="0" xfId="2" applyFont="1" applyAlignment="1" applyProtection="1"/>
    <xf numFmtId="0" fontId="1" fillId="0" borderId="0" xfId="0" applyFont="1" applyAlignment="1"/>
    <xf numFmtId="0" fontId="4" fillId="0" borderId="0" xfId="0" applyFont="1" applyAlignment="1"/>
    <xf numFmtId="0" fontId="0" fillId="0" borderId="0" xfId="0" applyAlignment="1"/>
    <xf numFmtId="0" fontId="0" fillId="0" borderId="0" xfId="0" applyNumberFormat="1" applyFont="1" applyFill="1" applyBorder="1" applyAlignment="1" applyProtection="1">
      <alignment horizontal="right"/>
    </xf>
    <xf numFmtId="0" fontId="8" fillId="0" borderId="0" xfId="0" applyNumberFormat="1" applyFont="1" applyFill="1" applyBorder="1" applyAlignment="1" applyProtection="1">
      <alignment horizontal="left"/>
    </xf>
    <xf numFmtId="0" fontId="9" fillId="0" borderId="0" xfId="0" applyNumberFormat="1" applyFont="1" applyFill="1" applyBorder="1" applyAlignment="1" applyProtection="1">
      <alignment horizontal="right"/>
    </xf>
    <xf numFmtId="0" fontId="9" fillId="0" borderId="0" xfId="0" applyNumberFormat="1" applyFont="1" applyFill="1" applyBorder="1" applyAlignment="1" applyProtection="1">
      <alignment horizontal="left"/>
    </xf>
    <xf numFmtId="169" fontId="9" fillId="0" borderId="0" xfId="0" applyNumberFormat="1" applyFont="1" applyFill="1" applyBorder="1" applyAlignment="1" applyProtection="1">
      <alignment horizontal="right"/>
    </xf>
    <xf numFmtId="169" fontId="17" fillId="0" borderId="0" xfId="0" applyNumberFormat="1" applyFont="1" applyFill="1" applyBorder="1" applyAlignment="1" applyProtection="1">
      <alignment horizontal="right"/>
    </xf>
    <xf numFmtId="169" fontId="8" fillId="0" borderId="0" xfId="0" applyNumberFormat="1" applyFont="1" applyFill="1" applyBorder="1" applyAlignment="1" applyProtection="1">
      <alignment horizontal="right"/>
    </xf>
    <xf numFmtId="0" fontId="18" fillId="0" borderId="0" xfId="0" applyFont="1" applyAlignment="1"/>
    <xf numFmtId="170" fontId="0" fillId="0" borderId="0" xfId="0" applyNumberFormat="1" applyAlignment="1"/>
    <xf numFmtId="0" fontId="19" fillId="0" borderId="0" xfId="0" applyFont="1" applyAlignment="1"/>
    <xf numFmtId="0" fontId="2" fillId="0" borderId="0" xfId="0" applyNumberFormat="1" applyFont="1" applyFill="1" applyBorder="1" applyAlignment="1" applyProtection="1">
      <alignment horizontal="left"/>
    </xf>
    <xf numFmtId="0" fontId="4" fillId="0" borderId="0" xfId="5" applyFont="1"/>
    <xf numFmtId="0" fontId="4" fillId="0" borderId="0" xfId="5" applyFont="1" applyBorder="1"/>
    <xf numFmtId="0" fontId="4" fillId="0" borderId="0" xfId="5" applyFont="1" applyFill="1"/>
    <xf numFmtId="0" fontId="3" fillId="0" borderId="0" xfId="5" applyFont="1"/>
    <xf numFmtId="0" fontId="10" fillId="3" borderId="1" xfId="5" applyFont="1" applyFill="1" applyBorder="1"/>
    <xf numFmtId="0" fontId="10" fillId="0" borderId="1" xfId="5" applyFont="1" applyBorder="1"/>
    <xf numFmtId="165" fontId="4" fillId="3" borderId="1" xfId="5" applyNumberFormat="1" applyFont="1" applyFill="1" applyBorder="1"/>
    <xf numFmtId="165" fontId="4" fillId="0" borderId="1" xfId="5" applyNumberFormat="1" applyFont="1" applyBorder="1"/>
    <xf numFmtId="165" fontId="4" fillId="0" borderId="0" xfId="5" applyNumberFormat="1" applyFont="1"/>
    <xf numFmtId="0" fontId="4" fillId="0" borderId="0" xfId="5" applyFont="1" applyAlignment="1">
      <alignment vertical="center" wrapText="1"/>
    </xf>
    <xf numFmtId="0" fontId="4" fillId="0" borderId="1" xfId="5" applyFont="1" applyBorder="1"/>
    <xf numFmtId="0" fontId="4" fillId="0" borderId="0" xfId="5" applyFont="1" applyProtection="1">
      <protection locked="0"/>
    </xf>
    <xf numFmtId="0" fontId="3" fillId="0" borderId="0" xfId="5" applyFont="1" applyProtection="1">
      <protection locked="0"/>
    </xf>
    <xf numFmtId="0" fontId="4" fillId="0" borderId="0" xfId="5" applyFont="1" applyFill="1" applyProtection="1">
      <protection locked="0"/>
    </xf>
    <xf numFmtId="0" fontId="4" fillId="0" borderId="0" xfId="5" applyFont="1" applyBorder="1" applyProtection="1">
      <protection locked="0"/>
    </xf>
    <xf numFmtId="165" fontId="4" fillId="3" borderId="1" xfId="5" applyNumberFormat="1" applyFont="1" applyFill="1" applyBorder="1" applyProtection="1">
      <protection locked="0"/>
    </xf>
    <xf numFmtId="0" fontId="4" fillId="0" borderId="0" xfId="5" applyFont="1" applyFill="1" applyBorder="1" applyProtection="1">
      <protection locked="0"/>
    </xf>
    <xf numFmtId="165" fontId="4" fillId="0" borderId="0" xfId="5" applyNumberFormat="1" applyFont="1" applyFill="1" applyBorder="1" applyProtection="1">
      <protection locked="0"/>
    </xf>
    <xf numFmtId="0" fontId="3" fillId="0" borderId="0" xfId="5" applyFont="1" applyFill="1" applyBorder="1" applyAlignment="1" applyProtection="1">
      <alignment horizontal="left" vertical="center"/>
      <protection locked="0"/>
    </xf>
    <xf numFmtId="0" fontId="4" fillId="3" borderId="1" xfId="5" applyFont="1" applyFill="1" applyBorder="1" applyAlignment="1">
      <alignment horizontal="left" vertical="center" wrapText="1"/>
    </xf>
    <xf numFmtId="165" fontId="4" fillId="3" borderId="1" xfId="5" applyNumberFormat="1" applyFont="1" applyFill="1" applyBorder="1" applyAlignment="1">
      <alignment horizontal="right" vertical="center"/>
    </xf>
    <xf numFmtId="0" fontId="4" fillId="3" borderId="1" xfId="5" applyFont="1" applyFill="1" applyBorder="1" applyAlignment="1">
      <alignment horizontal="left" vertical="center"/>
    </xf>
    <xf numFmtId="0" fontId="0" fillId="0" borderId="0" xfId="0" applyBorder="1"/>
    <xf numFmtId="4" fontId="3" fillId="0" borderId="0" xfId="0" applyNumberFormat="1" applyFont="1" applyFill="1" applyBorder="1" applyAlignment="1" applyProtection="1">
      <protection locked="0"/>
    </xf>
    <xf numFmtId="4" fontId="4" fillId="0" borderId="0" xfId="0" applyNumberFormat="1" applyFont="1" applyFill="1" applyAlignment="1" applyProtection="1">
      <alignment vertical="center"/>
      <protection locked="0"/>
    </xf>
    <xf numFmtId="4" fontId="11" fillId="0" borderId="0" xfId="0" applyNumberFormat="1" applyFont="1" applyFill="1" applyAlignment="1" applyProtection="1">
      <alignment vertical="center"/>
      <protection locked="0"/>
    </xf>
    <xf numFmtId="4" fontId="4" fillId="0" borderId="0" xfId="0" applyNumberFormat="1" applyFont="1" applyAlignment="1" applyProtection="1">
      <alignment vertical="center"/>
      <protection locked="0"/>
    </xf>
    <xf numFmtId="3" fontId="4" fillId="0" borderId="0" xfId="0" applyNumberFormat="1" applyFont="1" applyAlignment="1" applyProtection="1">
      <alignment vertical="center"/>
      <protection locked="0"/>
    </xf>
    <xf numFmtId="4" fontId="4" fillId="0" borderId="0" xfId="0" applyNumberFormat="1" applyFont="1" applyFill="1" applyAlignment="1" applyProtection="1">
      <alignment horizontal="left" vertical="center" wrapText="1"/>
      <protection locked="0"/>
    </xf>
    <xf numFmtId="0" fontId="13" fillId="0" borderId="0" xfId="2" applyFont="1" applyAlignment="1" applyProtection="1">
      <alignment horizontal="left"/>
    </xf>
    <xf numFmtId="0" fontId="4" fillId="0" borderId="1" xfId="0" applyFont="1" applyBorder="1"/>
    <xf numFmtId="0" fontId="4" fillId="0" borderId="1" xfId="0" applyFont="1" applyBorder="1" applyAlignment="1"/>
    <xf numFmtId="165" fontId="4" fillId="0" borderId="1" xfId="0" applyNumberFormat="1" applyFont="1" applyFill="1" applyBorder="1" applyAlignment="1"/>
    <xf numFmtId="0" fontId="3" fillId="0" borderId="1" xfId="0" applyFont="1" applyBorder="1"/>
    <xf numFmtId="165" fontId="3" fillId="0" borderId="1" xfId="0" applyNumberFormat="1" applyFont="1" applyBorder="1"/>
    <xf numFmtId="0" fontId="4" fillId="0" borderId="1" xfId="5" applyFont="1" applyBorder="1" applyAlignment="1">
      <alignment vertical="center" wrapText="1"/>
    </xf>
    <xf numFmtId="0" fontId="4" fillId="0" borderId="0" xfId="5" applyFont="1" applyBorder="1" applyAlignment="1" applyProtection="1">
      <protection locked="0"/>
    </xf>
    <xf numFmtId="0" fontId="3" fillId="0" borderId="0" xfId="5" applyFont="1" applyBorder="1" applyAlignment="1" applyProtection="1">
      <protection locked="0"/>
    </xf>
    <xf numFmtId="0" fontId="4" fillId="0" borderId="0" xfId="5" applyFont="1" applyBorder="1" applyAlignment="1" applyProtection="1">
      <alignment vertical="center"/>
      <protection locked="0"/>
    </xf>
    <xf numFmtId="0" fontId="4" fillId="0" borderId="0" xfId="0" applyFont="1" applyBorder="1" applyAlignment="1">
      <alignment vertical="center"/>
    </xf>
    <xf numFmtId="0" fontId="3" fillId="2" borderId="0" xfId="5" applyFont="1" applyFill="1" applyBorder="1" applyAlignment="1" applyProtection="1">
      <protection locked="0"/>
    </xf>
    <xf numFmtId="0" fontId="4" fillId="2" borderId="0" xfId="5" applyFont="1" applyFill="1" applyBorder="1" applyAlignment="1" applyProtection="1">
      <protection locked="0"/>
    </xf>
    <xf numFmtId="0" fontId="4" fillId="3" borderId="1" xfId="5" applyFont="1" applyFill="1" applyBorder="1" applyAlignment="1" applyProtection="1">
      <alignment horizontal="center" vertical="center" wrapText="1"/>
      <protection locked="0"/>
    </xf>
    <xf numFmtId="0" fontId="4" fillId="0" borderId="1" xfId="5" applyFont="1" applyBorder="1" applyAlignment="1" applyProtection="1">
      <alignment vertical="center"/>
      <protection locked="0"/>
    </xf>
    <xf numFmtId="0" fontId="4" fillId="0" borderId="1" xfId="0" applyFont="1" applyBorder="1" applyAlignment="1">
      <alignment vertical="center"/>
    </xf>
    <xf numFmtId="0" fontId="4" fillId="0" borderId="28" xfId="5" applyFont="1" applyBorder="1" applyAlignment="1" applyProtection="1">
      <alignment vertical="center"/>
      <protection locked="0"/>
    </xf>
    <xf numFmtId="0" fontId="4" fillId="0" borderId="17" xfId="0" applyFont="1" applyBorder="1" applyAlignment="1">
      <alignment vertical="center"/>
    </xf>
    <xf numFmtId="0" fontId="4" fillId="3" borderId="12" xfId="5" applyFont="1" applyFill="1" applyBorder="1" applyAlignment="1" applyProtection="1">
      <alignment horizontal="center" vertical="center" wrapText="1"/>
      <protection locked="0"/>
    </xf>
    <xf numFmtId="0" fontId="4" fillId="3" borderId="12" xfId="5" applyFont="1" applyFill="1" applyBorder="1" applyAlignment="1" applyProtection="1">
      <alignment horizontal="center" vertical="center"/>
      <protection locked="0"/>
    </xf>
    <xf numFmtId="0" fontId="4" fillId="2" borderId="12" xfId="5" applyNumberFormat="1" applyFont="1" applyFill="1" applyBorder="1" applyAlignment="1" applyProtection="1">
      <alignment vertical="center"/>
      <protection locked="0"/>
    </xf>
    <xf numFmtId="0" fontId="4" fillId="0" borderId="1" xfId="5" applyFont="1" applyBorder="1" applyAlignment="1" applyProtection="1">
      <alignment vertical="center" wrapText="1"/>
      <protection locked="0"/>
    </xf>
    <xf numFmtId="0" fontId="4" fillId="0" borderId="17" xfId="5" applyFont="1" applyBorder="1" applyAlignment="1" applyProtection="1">
      <alignment vertical="center" wrapText="1"/>
      <protection locked="0"/>
    </xf>
    <xf numFmtId="0" fontId="4" fillId="3" borderId="12" xfId="5" applyFont="1" applyFill="1" applyBorder="1" applyAlignment="1" applyProtection="1">
      <alignment vertical="center"/>
      <protection locked="0"/>
    </xf>
    <xf numFmtId="0" fontId="4" fillId="0" borderId="17" xfId="5" applyFont="1" applyBorder="1" applyAlignment="1" applyProtection="1">
      <alignment vertical="center"/>
      <protection locked="0"/>
    </xf>
    <xf numFmtId="0" fontId="4" fillId="3" borderId="1" xfId="5" applyFont="1" applyFill="1" applyBorder="1" applyAlignment="1" applyProtection="1">
      <alignment vertical="center"/>
      <protection locked="0"/>
    </xf>
    <xf numFmtId="0" fontId="4" fillId="3" borderId="12" xfId="5" applyFont="1" applyFill="1" applyBorder="1" applyAlignment="1" applyProtection="1">
      <alignment horizontal="left" vertical="center"/>
      <protection locked="0"/>
    </xf>
    <xf numFmtId="0" fontId="4" fillId="0" borderId="12" xfId="0" applyFont="1" applyBorder="1" applyAlignment="1">
      <alignment vertical="center"/>
    </xf>
    <xf numFmtId="0" fontId="4" fillId="0" borderId="23" xfId="5" applyFont="1" applyBorder="1" applyAlignment="1" applyProtection="1">
      <alignment vertical="center"/>
      <protection locked="0"/>
    </xf>
    <xf numFmtId="0" fontId="4" fillId="0" borderId="13" xfId="5" applyFont="1" applyBorder="1" applyAlignment="1" applyProtection="1">
      <alignment vertical="center"/>
      <protection locked="0"/>
    </xf>
    <xf numFmtId="0" fontId="4" fillId="0" borderId="25" xfId="5" applyFont="1" applyBorder="1" applyAlignment="1" applyProtection="1">
      <alignment vertical="center"/>
      <protection locked="0"/>
    </xf>
    <xf numFmtId="0" fontId="4" fillId="0" borderId="1" xfId="5" applyFont="1" applyFill="1" applyBorder="1" applyAlignment="1" applyProtection="1">
      <alignment vertical="center" wrapText="1"/>
      <protection locked="0"/>
    </xf>
    <xf numFmtId="0" fontId="4" fillId="3" borderId="26" xfId="5" applyFont="1" applyFill="1" applyBorder="1" applyAlignment="1" applyProtection="1">
      <alignment vertical="center"/>
      <protection locked="0"/>
    </xf>
    <xf numFmtId="0" fontId="4" fillId="0" borderId="1" xfId="5" applyFont="1" applyBorder="1" applyAlignment="1" applyProtection="1">
      <alignment horizontal="left" vertical="center" wrapText="1"/>
      <protection locked="0"/>
    </xf>
    <xf numFmtId="0" fontId="4" fillId="0" borderId="1" xfId="0" applyFont="1" applyBorder="1" applyAlignment="1">
      <alignment vertical="center" wrapText="1"/>
    </xf>
    <xf numFmtId="0" fontId="4" fillId="3" borderId="12" xfId="0" applyFont="1" applyFill="1" applyBorder="1" applyAlignment="1">
      <alignment vertical="center"/>
    </xf>
    <xf numFmtId="0" fontId="4" fillId="0" borderId="29" xfId="5" applyFont="1" applyBorder="1" applyAlignment="1" applyProtection="1">
      <alignment vertical="center"/>
      <protection locked="0"/>
    </xf>
    <xf numFmtId="0" fontId="4" fillId="3" borderId="27" xfId="5" applyFont="1" applyFill="1" applyBorder="1" applyAlignment="1" applyProtection="1">
      <alignment vertical="center"/>
      <protection locked="0"/>
    </xf>
    <xf numFmtId="0" fontId="4" fillId="0" borderId="12" xfId="0" applyFont="1" applyFill="1" applyBorder="1" applyAlignment="1">
      <alignment vertical="center"/>
    </xf>
    <xf numFmtId="3" fontId="4" fillId="3" borderId="1" xfId="0" applyNumberFormat="1" applyFont="1" applyFill="1" applyBorder="1" applyAlignment="1">
      <alignment horizontal="right" vertical="center"/>
    </xf>
    <xf numFmtId="0" fontId="3" fillId="0" borderId="1" xfId="0" applyFont="1" applyBorder="1" applyAlignment="1">
      <alignment vertical="center" wrapText="1"/>
    </xf>
    <xf numFmtId="3" fontId="4" fillId="0" borderId="1" xfId="0" applyNumberFormat="1" applyFont="1" applyBorder="1" applyAlignment="1">
      <alignment vertical="center"/>
    </xf>
    <xf numFmtId="0" fontId="25" fillId="0" borderId="0" xfId="2" applyFont="1" applyAlignment="1" applyProtection="1">
      <alignment horizontal="left"/>
    </xf>
    <xf numFmtId="0" fontId="4" fillId="0" borderId="0" xfId="0" applyFont="1" applyProtection="1"/>
    <xf numFmtId="0" fontId="4" fillId="0" borderId="0" xfId="0" applyFont="1" applyFill="1" applyBorder="1" applyProtection="1"/>
    <xf numFmtId="165" fontId="4" fillId="0" borderId="0" xfId="0" applyNumberFormat="1" applyFont="1" applyFill="1" applyProtection="1"/>
    <xf numFmtId="0" fontId="4" fillId="0" borderId="0" xfId="0" applyFont="1" applyFill="1" applyProtection="1"/>
    <xf numFmtId="0" fontId="3" fillId="0" borderId="0" xfId="0" applyFont="1" applyProtection="1"/>
    <xf numFmtId="0" fontId="3" fillId="0" borderId="0" xfId="0" applyFont="1" applyFill="1" applyProtection="1"/>
    <xf numFmtId="0" fontId="25" fillId="0" borderId="0" xfId="2" applyFont="1" applyAlignment="1" applyProtection="1">
      <alignment horizontal="left"/>
    </xf>
    <xf numFmtId="168" fontId="4" fillId="0" borderId="0" xfId="9" applyNumberFormat="1" applyFont="1"/>
    <xf numFmtId="168" fontId="4" fillId="0" borderId="0" xfId="0" applyNumberFormat="1" applyFont="1"/>
    <xf numFmtId="0" fontId="4" fillId="0" borderId="0" xfId="0" applyFont="1" applyAlignment="1">
      <alignment horizontal="center"/>
    </xf>
    <xf numFmtId="10" fontId="4" fillId="0" borderId="0" xfId="3" applyNumberFormat="1" applyFont="1" applyAlignment="1">
      <alignment horizontal="center"/>
    </xf>
    <xf numFmtId="10" fontId="4" fillId="0" borderId="0" xfId="0" applyNumberFormat="1" applyFont="1" applyAlignment="1">
      <alignment horizontal="center"/>
    </xf>
    <xf numFmtId="4" fontId="4" fillId="0" borderId="0" xfId="0" applyNumberFormat="1" applyFont="1"/>
    <xf numFmtId="0" fontId="4" fillId="0" borderId="0" xfId="0" applyFont="1" applyAlignment="1">
      <alignment horizontal="center" wrapText="1"/>
    </xf>
    <xf numFmtId="0" fontId="4" fillId="0" borderId="0" xfId="0" applyNumberFormat="1" applyFont="1" applyFill="1" applyBorder="1" applyAlignment="1" applyProtection="1">
      <alignment horizontal="right"/>
    </xf>
    <xf numFmtId="0" fontId="22" fillId="0" borderId="0" xfId="0" applyFont="1" applyAlignment="1"/>
    <xf numFmtId="170" fontId="4" fillId="0" borderId="0" xfId="0" applyNumberFormat="1" applyFont="1" applyAlignment="1"/>
    <xf numFmtId="0" fontId="20" fillId="0" borderId="0" xfId="0" applyFont="1" applyAlignment="1"/>
    <xf numFmtId="4" fontId="23" fillId="0" borderId="1" xfId="0" applyNumberFormat="1" applyFont="1" applyFill="1" applyBorder="1" applyProtection="1">
      <protection locked="0"/>
    </xf>
    <xf numFmtId="165" fontId="23" fillId="0" borderId="1" xfId="0" applyNumberFormat="1" applyFont="1" applyFill="1" applyBorder="1" applyProtection="1">
      <protection locked="0"/>
    </xf>
    <xf numFmtId="4" fontId="23" fillId="0" borderId="0" xfId="0" applyNumberFormat="1" applyFont="1" applyBorder="1" applyProtection="1">
      <protection locked="0"/>
    </xf>
    <xf numFmtId="4" fontId="23" fillId="0" borderId="0" xfId="0" applyNumberFormat="1" applyFont="1" applyFill="1" applyBorder="1" applyProtection="1">
      <protection locked="0"/>
    </xf>
    <xf numFmtId="4" fontId="23" fillId="0" borderId="0" xfId="0" applyNumberFormat="1" applyFont="1" applyFill="1" applyProtection="1">
      <protection locked="0"/>
    </xf>
    <xf numFmtId="4" fontId="23" fillId="0" borderId="0" xfId="0" applyNumberFormat="1" applyFont="1" applyProtection="1">
      <protection locked="0"/>
    </xf>
    <xf numFmtId="4" fontId="23" fillId="0" borderId="0" xfId="0" applyNumberFormat="1" applyFont="1" applyAlignment="1" applyProtection="1">
      <alignment vertical="top"/>
      <protection locked="0"/>
    </xf>
    <xf numFmtId="4" fontId="23" fillId="0" borderId="0" xfId="0" applyNumberFormat="1" applyFont="1" applyFill="1" applyBorder="1" applyAlignment="1" applyProtection="1">
      <alignment vertical="top"/>
      <protection locked="0"/>
    </xf>
    <xf numFmtId="4" fontId="27" fillId="0" borderId="0" xfId="0" applyNumberFormat="1" applyFont="1" applyFill="1" applyBorder="1" applyAlignment="1" applyProtection="1">
      <alignment vertical="top"/>
      <protection locked="0"/>
    </xf>
    <xf numFmtId="165" fontId="23" fillId="3" borderId="1" xfId="0" applyNumberFormat="1" applyFont="1" applyFill="1" applyBorder="1" applyProtection="1">
      <protection locked="0"/>
    </xf>
    <xf numFmtId="4" fontId="23" fillId="0" borderId="1" xfId="0" applyNumberFormat="1" applyFont="1" applyFill="1" applyBorder="1" applyAlignment="1" applyProtection="1">
      <alignment horizontal="left" vertical="center" wrapText="1"/>
      <protection locked="0"/>
    </xf>
    <xf numFmtId="0" fontId="4" fillId="0" borderId="0" xfId="0" applyFont="1" applyAlignment="1" applyProtection="1">
      <alignment vertical="center"/>
      <protection locked="0"/>
    </xf>
    <xf numFmtId="4" fontId="4" fillId="0" borderId="1" xfId="0" applyNumberFormat="1" applyFont="1" applyFill="1" applyBorder="1" applyAlignment="1" applyProtection="1">
      <alignment vertical="center"/>
      <protection locked="0"/>
    </xf>
    <xf numFmtId="165" fontId="24" fillId="0" borderId="1" xfId="0" applyNumberFormat="1" applyFont="1" applyFill="1" applyBorder="1" applyAlignment="1" applyProtection="1">
      <alignment vertical="center"/>
      <protection locked="0"/>
    </xf>
    <xf numFmtId="4" fontId="4" fillId="0" borderId="1" xfId="0" applyNumberFormat="1" applyFont="1" applyFill="1" applyBorder="1" applyAlignment="1" applyProtection="1">
      <alignment vertical="center" wrapText="1"/>
      <protection locked="0"/>
    </xf>
    <xf numFmtId="4" fontId="4" fillId="0" borderId="1" xfId="0" applyNumberFormat="1" applyFont="1" applyFill="1" applyBorder="1" applyAlignment="1" applyProtection="1">
      <alignment horizontal="right" vertical="center"/>
      <protection locked="0"/>
    </xf>
    <xf numFmtId="4" fontId="4" fillId="0" borderId="1" xfId="0" applyNumberFormat="1" applyFont="1" applyBorder="1" applyAlignment="1" applyProtection="1">
      <alignment vertical="center"/>
      <protection locked="0"/>
    </xf>
    <xf numFmtId="0" fontId="4" fillId="3" borderId="1" xfId="0" applyNumberFormat="1" applyFont="1" applyFill="1" applyBorder="1" applyAlignment="1" applyProtection="1">
      <alignment horizontal="right" vertical="center"/>
      <protection locked="0"/>
    </xf>
    <xf numFmtId="10" fontId="4" fillId="3" borderId="1" xfId="0" applyNumberFormat="1" applyFont="1" applyFill="1" applyBorder="1" applyAlignment="1">
      <alignment vertical="center"/>
    </xf>
    <xf numFmtId="4" fontId="4" fillId="0" borderId="1" xfId="0" applyNumberFormat="1" applyFont="1" applyFill="1" applyBorder="1" applyAlignment="1" applyProtection="1">
      <alignment vertical="top" wrapText="1"/>
      <protection locked="0"/>
    </xf>
    <xf numFmtId="10" fontId="4" fillId="0" borderId="1" xfId="0" applyNumberFormat="1" applyFont="1" applyBorder="1"/>
    <xf numFmtId="4" fontId="4" fillId="0" borderId="1" xfId="0" applyNumberFormat="1" applyFont="1" applyFill="1" applyBorder="1" applyAlignment="1" applyProtection="1">
      <alignment horizontal="left" vertical="center"/>
      <protection locked="0"/>
    </xf>
    <xf numFmtId="165" fontId="4" fillId="2" borderId="1" xfId="0" applyNumberFormat="1" applyFont="1" applyFill="1" applyBorder="1" applyAlignment="1" applyProtection="1">
      <alignment vertical="center"/>
      <protection locked="0"/>
    </xf>
    <xf numFmtId="10" fontId="4" fillId="0" borderId="1" xfId="3" applyNumberFormat="1" applyFont="1" applyBorder="1" applyAlignment="1" applyProtection="1">
      <alignment vertical="center"/>
      <protection locked="0"/>
    </xf>
    <xf numFmtId="10" fontId="4" fillId="0" borderId="1" xfId="0" applyNumberFormat="1" applyFont="1" applyBorder="1" applyAlignment="1" applyProtection="1">
      <alignment vertical="center"/>
      <protection locked="0"/>
    </xf>
    <xf numFmtId="168" fontId="4" fillId="0" borderId="1" xfId="0" applyNumberFormat="1" applyFont="1" applyFill="1" applyBorder="1" applyAlignment="1" applyProtection="1">
      <alignment vertical="center"/>
      <protection locked="0"/>
    </xf>
    <xf numFmtId="4" fontId="4" fillId="4" borderId="1" xfId="0" applyNumberFormat="1" applyFont="1" applyFill="1" applyBorder="1" applyAlignment="1" applyProtection="1">
      <alignment horizontal="left" vertical="center" wrapText="1"/>
      <protection locked="0"/>
    </xf>
    <xf numFmtId="165" fontId="4" fillId="4" borderId="1" xfId="0" applyNumberFormat="1" applyFont="1" applyFill="1" applyBorder="1" applyAlignment="1" applyProtection="1">
      <alignment horizontal="right" vertical="center"/>
      <protection locked="0"/>
    </xf>
    <xf numFmtId="168" fontId="4" fillId="0" borderId="1" xfId="0" applyNumberFormat="1" applyFont="1" applyBorder="1" applyAlignment="1" applyProtection="1">
      <alignment horizontal="left" vertical="top"/>
      <protection locked="0"/>
    </xf>
    <xf numFmtId="165" fontId="4" fillId="0" borderId="1" xfId="0" applyNumberFormat="1" applyFont="1" applyBorder="1" applyAlignment="1" applyProtection="1">
      <alignment vertical="center"/>
      <protection locked="0"/>
    </xf>
    <xf numFmtId="10" fontId="4" fillId="0" borderId="1" xfId="0" applyNumberFormat="1" applyFont="1" applyFill="1" applyBorder="1" applyAlignment="1" applyProtection="1">
      <alignment vertical="center"/>
      <protection locked="0"/>
    </xf>
    <xf numFmtId="4" fontId="4" fillId="0" borderId="1" xfId="0" applyNumberFormat="1" applyFont="1" applyFill="1" applyBorder="1" applyAlignment="1" applyProtection="1">
      <alignment horizontal="left" vertical="center" wrapText="1"/>
      <protection locked="0"/>
    </xf>
    <xf numFmtId="168" fontId="4" fillId="0" borderId="1" xfId="0" applyNumberFormat="1" applyFont="1" applyBorder="1" applyAlignment="1" applyProtection="1">
      <alignment horizontal="left" vertical="center"/>
      <protection locked="0"/>
    </xf>
    <xf numFmtId="165" fontId="4" fillId="0" borderId="1" xfId="0" applyNumberFormat="1" applyFont="1" applyFill="1" applyBorder="1" applyAlignment="1" applyProtection="1">
      <alignment vertical="center"/>
      <protection locked="0"/>
    </xf>
    <xf numFmtId="165" fontId="3" fillId="0" borderId="1" xfId="0" applyNumberFormat="1" applyFont="1" applyFill="1" applyBorder="1" applyAlignment="1" applyProtection="1">
      <alignment vertical="center"/>
      <protection locked="0"/>
    </xf>
    <xf numFmtId="0" fontId="4" fillId="0" borderId="22" xfId="0" applyFont="1" applyBorder="1"/>
    <xf numFmtId="4" fontId="4" fillId="0" borderId="22" xfId="0" applyNumberFormat="1" applyFont="1" applyBorder="1" applyAlignment="1" applyProtection="1">
      <alignment vertical="center"/>
      <protection locked="0"/>
    </xf>
    <xf numFmtId="4" fontId="4" fillId="0" borderId="22" xfId="0" applyNumberFormat="1" applyFont="1" applyFill="1" applyBorder="1" applyAlignment="1" applyProtection="1">
      <alignment horizontal="left" vertical="center" wrapText="1"/>
      <protection locked="0"/>
    </xf>
    <xf numFmtId="0" fontId="4" fillId="0" borderId="22" xfId="0" applyFont="1" applyBorder="1" applyAlignment="1">
      <alignment vertical="center"/>
    </xf>
    <xf numFmtId="4" fontId="4" fillId="0" borderId="22" xfId="0" applyNumberFormat="1" applyFont="1" applyFill="1" applyBorder="1" applyAlignment="1" applyProtection="1">
      <alignment vertical="center" wrapText="1"/>
      <protection locked="0"/>
    </xf>
    <xf numFmtId="4" fontId="4" fillId="0" borderId="0" xfId="0" applyNumberFormat="1" applyFont="1" applyBorder="1" applyAlignment="1" applyProtection="1">
      <alignment vertical="center"/>
      <protection locked="0"/>
    </xf>
    <xf numFmtId="4" fontId="4" fillId="0" borderId="0" xfId="0" applyNumberFormat="1" applyFont="1" applyFill="1" applyBorder="1" applyAlignment="1" applyProtection="1">
      <alignment horizontal="left" vertical="center" wrapText="1"/>
      <protection locked="0"/>
    </xf>
    <xf numFmtId="4" fontId="4" fillId="0" borderId="0" xfId="0" applyNumberFormat="1" applyFont="1" applyFill="1" applyBorder="1" applyAlignment="1" applyProtection="1">
      <alignment vertical="center" wrapText="1"/>
      <protection locked="0"/>
    </xf>
    <xf numFmtId="9" fontId="4" fillId="0" borderId="22" xfId="3" applyFont="1" applyFill="1" applyBorder="1" applyAlignment="1" applyProtection="1">
      <alignment vertical="center"/>
      <protection locked="0"/>
    </xf>
    <xf numFmtId="168" fontId="4" fillId="0" borderId="1" xfId="0" applyNumberFormat="1" applyFont="1" applyFill="1" applyBorder="1" applyAlignment="1" applyProtection="1">
      <alignment horizontal="left" vertical="center"/>
      <protection locked="0"/>
    </xf>
    <xf numFmtId="4" fontId="4" fillId="0" borderId="1" xfId="0" applyNumberFormat="1" applyFont="1" applyBorder="1" applyAlignment="1" applyProtection="1">
      <alignment horizontal="left" vertical="center"/>
      <protection locked="0"/>
    </xf>
    <xf numFmtId="9" fontId="4" fillId="0" borderId="1" xfId="3" applyFont="1" applyFill="1" applyBorder="1" applyAlignment="1" applyProtection="1">
      <alignment horizontal="left" vertical="center"/>
      <protection locked="0"/>
    </xf>
    <xf numFmtId="4" fontId="11" fillId="0" borderId="1" xfId="0" applyNumberFormat="1" applyFont="1" applyFill="1" applyBorder="1" applyAlignment="1" applyProtection="1">
      <alignment horizontal="left" vertical="center"/>
      <protection locked="0"/>
    </xf>
    <xf numFmtId="0" fontId="4" fillId="0" borderId="1" xfId="0" applyFont="1" applyBorder="1" applyAlignment="1">
      <alignment horizontal="left"/>
    </xf>
    <xf numFmtId="10" fontId="4" fillId="0" borderId="1" xfId="3" applyNumberFormat="1" applyFont="1" applyBorder="1" applyAlignment="1" applyProtection="1">
      <alignment horizontal="right" vertical="center"/>
      <protection locked="0"/>
    </xf>
    <xf numFmtId="10" fontId="4" fillId="0" borderId="1" xfId="0" applyNumberFormat="1" applyFont="1" applyBorder="1" applyAlignment="1" applyProtection="1">
      <alignment horizontal="right" vertical="center"/>
      <protection locked="0"/>
    </xf>
    <xf numFmtId="10" fontId="4" fillId="0" borderId="1" xfId="0" applyNumberFormat="1" applyFont="1" applyFill="1" applyBorder="1" applyAlignment="1" applyProtection="1">
      <alignment horizontal="right" vertical="center"/>
      <protection locked="0"/>
    </xf>
    <xf numFmtId="168" fontId="4" fillId="0" borderId="7" xfId="0" applyNumberFormat="1" applyFont="1" applyFill="1" applyBorder="1" applyAlignment="1" applyProtection="1">
      <alignment vertical="center"/>
      <protection locked="0"/>
    </xf>
    <xf numFmtId="9" fontId="4" fillId="0" borderId="7" xfId="3" applyFont="1" applyFill="1" applyBorder="1" applyAlignment="1" applyProtection="1">
      <alignment vertical="center"/>
      <protection locked="0"/>
    </xf>
    <xf numFmtId="4" fontId="4" fillId="0" borderId="8" xfId="0" applyNumberFormat="1" applyFont="1" applyFill="1" applyBorder="1" applyAlignment="1" applyProtection="1">
      <alignment horizontal="center" vertical="center"/>
      <protection locked="0"/>
    </xf>
    <xf numFmtId="4" fontId="24" fillId="0" borderId="0" xfId="0" applyNumberFormat="1" applyFont="1" applyFill="1" applyAlignment="1" applyProtection="1">
      <alignment horizontal="left"/>
      <protection locked="0"/>
    </xf>
    <xf numFmtId="0" fontId="3" fillId="0" borderId="1" xfId="0" applyFont="1" applyBorder="1" applyAlignment="1" applyProtection="1">
      <alignment vertical="center"/>
    </xf>
    <xf numFmtId="165" fontId="4" fillId="0" borderId="1" xfId="0" applyNumberFormat="1" applyFont="1" applyFill="1" applyBorder="1" applyAlignment="1" applyProtection="1">
      <alignment horizontal="right" vertical="center"/>
    </xf>
    <xf numFmtId="165" fontId="4" fillId="0" borderId="1" xfId="0" applyNumberFormat="1" applyFont="1" applyBorder="1" applyAlignment="1" applyProtection="1">
      <alignment horizontal="right" vertical="center"/>
    </xf>
    <xf numFmtId="8" fontId="4" fillId="0" borderId="1" xfId="0" applyNumberFormat="1" applyFont="1" applyFill="1" applyBorder="1"/>
    <xf numFmtId="165" fontId="4" fillId="3" borderId="1" xfId="0" applyNumberFormat="1" applyFont="1" applyFill="1" applyBorder="1" applyAlignment="1">
      <alignment horizontal="right"/>
    </xf>
    <xf numFmtId="165" fontId="4" fillId="0" borderId="1" xfId="0" applyNumberFormat="1" applyFont="1" applyFill="1" applyBorder="1" applyAlignment="1">
      <alignment horizontal="right"/>
    </xf>
    <xf numFmtId="165" fontId="3" fillId="0" borderId="1" xfId="0" applyNumberFormat="1" applyFont="1" applyFill="1" applyBorder="1" applyAlignment="1">
      <alignment horizontal="right"/>
    </xf>
    <xf numFmtId="14" fontId="4" fillId="3" borderId="1" xfId="0" applyNumberFormat="1" applyFont="1" applyFill="1" applyBorder="1" applyAlignment="1">
      <alignment horizontal="right"/>
    </xf>
    <xf numFmtId="14" fontId="4" fillId="3" borderId="1" xfId="5" applyNumberFormat="1" applyFont="1" applyFill="1" applyBorder="1" applyAlignment="1">
      <alignment horizontal="right"/>
    </xf>
    <xf numFmtId="14" fontId="6" fillId="3" borderId="1" xfId="0" applyNumberFormat="1" applyFont="1" applyFill="1" applyBorder="1" applyAlignment="1">
      <alignment horizontal="right"/>
    </xf>
    <xf numFmtId="0" fontId="21" fillId="0" borderId="0" xfId="0" applyFont="1"/>
    <xf numFmtId="0" fontId="21" fillId="0" borderId="0" xfId="0" applyFont="1" applyFill="1"/>
    <xf numFmtId="0" fontId="4" fillId="0" borderId="1" xfId="0" applyFont="1" applyFill="1" applyBorder="1"/>
    <xf numFmtId="0" fontId="4" fillId="0" borderId="1" xfId="0" applyFont="1" applyFill="1" applyBorder="1" applyAlignment="1">
      <alignment wrapText="1"/>
    </xf>
    <xf numFmtId="0" fontId="4" fillId="0" borderId="1" xfId="0" applyFont="1" applyFill="1" applyBorder="1" applyAlignment="1">
      <alignment horizontal="center" vertical="center"/>
    </xf>
    <xf numFmtId="8" fontId="4" fillId="0" borderId="15" xfId="0" applyNumberFormat="1" applyFont="1" applyFill="1" applyBorder="1"/>
    <xf numFmtId="8" fontId="4" fillId="0" borderId="16" xfId="0" applyNumberFormat="1" applyFont="1" applyFill="1" applyBorder="1"/>
    <xf numFmtId="0" fontId="4" fillId="0" borderId="0" xfId="5" applyFont="1" applyBorder="1" applyAlignment="1">
      <alignment vertical="center" wrapText="1"/>
    </xf>
    <xf numFmtId="8" fontId="4" fillId="0" borderId="1" xfId="0" applyNumberFormat="1" applyFont="1" applyBorder="1"/>
    <xf numFmtId="0" fontId="4" fillId="0" borderId="16" xfId="0" applyFont="1" applyBorder="1"/>
    <xf numFmtId="165" fontId="4" fillId="0" borderId="1" xfId="0" applyNumberFormat="1" applyFont="1" applyFill="1" applyBorder="1" applyAlignment="1" applyProtection="1">
      <alignment horizontal="right" vertical="center"/>
      <protection locked="0"/>
    </xf>
    <xf numFmtId="165" fontId="4" fillId="0" borderId="12" xfId="0" applyNumberFormat="1" applyFont="1" applyFill="1" applyBorder="1" applyAlignment="1" applyProtection="1">
      <alignment horizontal="right" vertical="center"/>
    </xf>
    <xf numFmtId="0" fontId="16" fillId="0" borderId="0" xfId="5" applyFont="1" applyAlignment="1">
      <alignment horizontal="center"/>
    </xf>
    <xf numFmtId="0" fontId="6" fillId="0" borderId="0" xfId="5" applyFont="1" applyAlignment="1">
      <alignment wrapText="1"/>
    </xf>
    <xf numFmtId="0" fontId="4" fillId="0" borderId="0" xfId="5" applyFont="1" applyAlignment="1">
      <alignment horizontal="left" vertical="center"/>
    </xf>
    <xf numFmtId="0" fontId="4" fillId="3" borderId="1" xfId="5" applyFont="1" applyFill="1" applyBorder="1" applyAlignment="1" applyProtection="1">
      <alignment horizontal="left" vertical="center"/>
      <protection locked="0"/>
    </xf>
    <xf numFmtId="0" fontId="7" fillId="0" borderId="1" xfId="5" applyFont="1" applyBorder="1" applyAlignment="1">
      <alignment horizontal="center" vertical="center" wrapText="1"/>
    </xf>
    <xf numFmtId="0" fontId="4" fillId="0" borderId="1" xfId="5" applyFont="1" applyBorder="1" applyAlignment="1">
      <alignment horizontal="left" vertical="center"/>
    </xf>
    <xf numFmtId="165" fontId="3" fillId="0" borderId="1" xfId="5" applyNumberFormat="1" applyFont="1" applyBorder="1"/>
    <xf numFmtId="0" fontId="3" fillId="0" borderId="1" xfId="5" applyFont="1" applyBorder="1" applyAlignment="1">
      <alignment horizontal="right"/>
    </xf>
    <xf numFmtId="165" fontId="3" fillId="0" borderId="1" xfId="0" applyNumberFormat="1" applyFont="1" applyBorder="1" applyAlignment="1" applyProtection="1">
      <alignment vertical="center"/>
    </xf>
    <xf numFmtId="165" fontId="3" fillId="0" borderId="1" xfId="0" applyNumberFormat="1" applyFont="1" applyBorder="1" applyAlignment="1" applyProtection="1">
      <alignment vertical="center" wrapText="1"/>
    </xf>
    <xf numFmtId="165" fontId="3" fillId="4" borderId="1" xfId="0" applyNumberFormat="1" applyFont="1" applyFill="1" applyBorder="1" applyAlignment="1" applyProtection="1">
      <alignment vertical="center"/>
    </xf>
    <xf numFmtId="0" fontId="3" fillId="0" borderId="1" xfId="5" applyFont="1" applyBorder="1"/>
    <xf numFmtId="165" fontId="4" fillId="3" borderId="1" xfId="5" applyNumberFormat="1" applyFont="1" applyFill="1" applyBorder="1" applyAlignment="1">
      <alignment horizontal="right" wrapText="1"/>
    </xf>
    <xf numFmtId="165" fontId="4" fillId="3" borderId="1" xfId="5" applyNumberFormat="1" applyFont="1" applyFill="1" applyBorder="1" applyAlignment="1">
      <alignment horizontal="right"/>
    </xf>
    <xf numFmtId="0" fontId="4" fillId="6" borderId="1" xfId="0" applyFont="1" applyFill="1" applyBorder="1"/>
    <xf numFmtId="0" fontId="4" fillId="0" borderId="1" xfId="0" applyFont="1" applyBorder="1" applyAlignment="1">
      <alignment wrapText="1"/>
    </xf>
    <xf numFmtId="4" fontId="4" fillId="0" borderId="1" xfId="0" applyNumberFormat="1" applyFont="1" applyBorder="1" applyAlignment="1">
      <alignment horizontal="right" vertical="center"/>
    </xf>
    <xf numFmtId="8" fontId="3" fillId="0" borderId="1" xfId="0" applyNumberFormat="1" applyFont="1" applyBorder="1" applyAlignment="1">
      <alignment horizontal="right" vertical="center"/>
    </xf>
    <xf numFmtId="0" fontId="4" fillId="3" borderId="1" xfId="0" applyFont="1" applyFill="1" applyBorder="1" applyAlignment="1">
      <alignment vertical="center"/>
    </xf>
    <xf numFmtId="0" fontId="9" fillId="0" borderId="0" xfId="5" applyFont="1" applyBorder="1" applyAlignment="1" applyProtection="1">
      <alignment wrapText="1"/>
      <protection locked="0"/>
    </xf>
    <xf numFmtId="3" fontId="4" fillId="0" borderId="0" xfId="0" applyNumberFormat="1" applyFont="1" applyBorder="1" applyAlignment="1">
      <alignment vertical="center"/>
    </xf>
    <xf numFmtId="0" fontId="3" fillId="0" borderId="0" xfId="0" applyFont="1" applyBorder="1" applyAlignment="1">
      <alignment vertical="center" wrapText="1"/>
    </xf>
    <xf numFmtId="8" fontId="3" fillId="0" borderId="0" xfId="0" applyNumberFormat="1" applyFont="1" applyBorder="1" applyAlignment="1">
      <alignment horizontal="right" vertical="center"/>
    </xf>
    <xf numFmtId="0" fontId="3" fillId="0" borderId="0" xfId="2" applyFont="1" applyAlignment="1" applyProtection="1">
      <alignment horizontal="left"/>
    </xf>
    <xf numFmtId="0" fontId="4" fillId="0" borderId="0" xfId="0" applyFont="1" applyBorder="1" applyAlignment="1" applyProtection="1">
      <alignment vertical="center"/>
    </xf>
    <xf numFmtId="165" fontId="4" fillId="0" borderId="0" xfId="0" applyNumberFormat="1" applyFont="1" applyBorder="1" applyAlignment="1" applyProtection="1">
      <alignment horizontal="right" vertical="center"/>
    </xf>
    <xf numFmtId="0" fontId="3" fillId="0" borderId="0" xfId="0" applyFont="1" applyBorder="1" applyAlignment="1" applyProtection="1">
      <alignment vertical="center"/>
    </xf>
    <xf numFmtId="0" fontId="1" fillId="0" borderId="0" xfId="5"/>
    <xf numFmtId="0" fontId="4" fillId="0" borderId="0" xfId="5" applyFont="1" applyAlignment="1">
      <alignment vertical="center"/>
    </xf>
    <xf numFmtId="0" fontId="4" fillId="0" borderId="1" xfId="5" applyFont="1" applyBorder="1" applyAlignment="1">
      <alignment horizontal="left"/>
    </xf>
    <xf numFmtId="165" fontId="4" fillId="0" borderId="1" xfId="5" applyNumberFormat="1" applyFont="1" applyFill="1" applyBorder="1"/>
    <xf numFmtId="0" fontId="4" fillId="0" borderId="0" xfId="5" applyFont="1" applyFill="1" applyBorder="1"/>
    <xf numFmtId="4" fontId="23" fillId="0" borderId="0" xfId="5" applyNumberFormat="1" applyFont="1" applyProtection="1">
      <protection locked="0"/>
    </xf>
    <xf numFmtId="4" fontId="23" fillId="0" borderId="0" xfId="5" applyNumberFormat="1" applyFont="1" applyFill="1" applyBorder="1" applyAlignment="1" applyProtection="1">
      <alignment vertical="top"/>
      <protection locked="0"/>
    </xf>
    <xf numFmtId="4" fontId="23" fillId="0" borderId="0" xfId="5" applyNumberFormat="1" applyFont="1" applyAlignment="1" applyProtection="1">
      <alignment vertical="top"/>
      <protection locked="0"/>
    </xf>
    <xf numFmtId="4" fontId="23" fillId="0" borderId="0" xfId="5" applyNumberFormat="1" applyFont="1" applyBorder="1" applyAlignment="1" applyProtection="1">
      <alignment horizontal="center" vertical="center" wrapText="1"/>
      <protection locked="0"/>
    </xf>
    <xf numFmtId="4" fontId="23" fillId="0" borderId="0" xfId="5" applyNumberFormat="1" applyFont="1" applyBorder="1" applyProtection="1">
      <protection locked="0"/>
    </xf>
    <xf numFmtId="165" fontId="23" fillId="3" borderId="1" xfId="5" applyNumberFormat="1" applyFont="1" applyFill="1" applyBorder="1" applyProtection="1">
      <protection locked="0"/>
    </xf>
    <xf numFmtId="4" fontId="27" fillId="0" borderId="0" xfId="5" applyNumberFormat="1" applyFont="1" applyBorder="1" applyProtection="1">
      <protection locked="0"/>
    </xf>
    <xf numFmtId="4" fontId="23" fillId="0" borderId="0" xfId="5" applyNumberFormat="1" applyFont="1" applyFill="1" applyProtection="1">
      <protection locked="0"/>
    </xf>
    <xf numFmtId="165" fontId="4" fillId="0" borderId="32" xfId="0" applyNumberFormat="1" applyFont="1" applyBorder="1" applyAlignment="1" applyProtection="1">
      <alignment horizontal="right" vertical="center"/>
    </xf>
    <xf numFmtId="165" fontId="4" fillId="0" borderId="36" xfId="0" applyNumberFormat="1" applyFont="1" applyBorder="1" applyAlignment="1" applyProtection="1">
      <alignment horizontal="right" vertical="center"/>
    </xf>
    <xf numFmtId="0" fontId="3" fillId="0" borderId="0" xfId="5" applyFont="1" applyFill="1" applyAlignment="1">
      <alignment vertical="center"/>
    </xf>
    <xf numFmtId="0" fontId="3" fillId="0" borderId="0" xfId="5" applyFont="1" applyFill="1" applyBorder="1"/>
    <xf numFmtId="0" fontId="3" fillId="0" borderId="0" xfId="5" applyFont="1" applyFill="1"/>
    <xf numFmtId="4" fontId="24" fillId="0" borderId="1" xfId="5" applyNumberFormat="1" applyFont="1" applyFill="1" applyBorder="1" applyAlignment="1" applyProtection="1">
      <alignment horizontal="left" vertical="center" wrapText="1"/>
      <protection locked="0"/>
    </xf>
    <xf numFmtId="165" fontId="4" fillId="0" borderId="1" xfId="5" applyNumberFormat="1" applyFont="1" applyFill="1" applyBorder="1" applyAlignment="1" applyProtection="1">
      <alignment horizontal="right" vertical="center"/>
      <protection locked="0"/>
    </xf>
    <xf numFmtId="0" fontId="4" fillId="0" borderId="1" xfId="5" applyFont="1" applyBorder="1" applyProtection="1">
      <protection locked="0"/>
    </xf>
    <xf numFmtId="165" fontId="4" fillId="0" borderId="1" xfId="5" applyNumberFormat="1" applyFont="1" applyFill="1" applyBorder="1" applyProtection="1">
      <protection locked="0"/>
    </xf>
    <xf numFmtId="0" fontId="4" fillId="0" borderId="1" xfId="5" applyFont="1" applyFill="1" applyBorder="1" applyAlignment="1" applyProtection="1">
      <alignment horizontal="left" vertical="center"/>
      <protection locked="0"/>
    </xf>
    <xf numFmtId="0" fontId="23" fillId="3" borderId="12" xfId="0" applyFont="1" applyFill="1" applyBorder="1" applyAlignment="1">
      <alignment horizontal="right" vertical="center"/>
    </xf>
    <xf numFmtId="0" fontId="4" fillId="0" borderId="17" xfId="0" applyFont="1" applyBorder="1" applyAlignment="1">
      <alignment horizontal="right" vertical="center"/>
    </xf>
    <xf numFmtId="0" fontId="4" fillId="0" borderId="1" xfId="0" applyFont="1" applyBorder="1" applyAlignment="1">
      <alignment horizontal="right" vertical="center"/>
    </xf>
    <xf numFmtId="0" fontId="4" fillId="0" borderId="30" xfId="0" applyFont="1" applyBorder="1" applyAlignment="1">
      <alignment vertical="center"/>
    </xf>
    <xf numFmtId="0" fontId="4" fillId="0" borderId="1" xfId="5" applyFont="1" applyFill="1" applyBorder="1" applyAlignment="1" applyProtection="1">
      <alignment horizontal="right" vertical="center"/>
      <protection locked="0"/>
    </xf>
    <xf numFmtId="0" fontId="4" fillId="0" borderId="17" xfId="5" applyFont="1" applyFill="1" applyBorder="1" applyAlignment="1" applyProtection="1">
      <alignment horizontal="right" vertical="center"/>
      <protection locked="0"/>
    </xf>
    <xf numFmtId="10" fontId="4" fillId="3" borderId="1" xfId="3" applyNumberFormat="1" applyFont="1" applyFill="1" applyBorder="1" applyAlignment="1" applyProtection="1">
      <alignment horizontal="right" vertical="center"/>
      <protection locked="0"/>
    </xf>
    <xf numFmtId="10" fontId="4" fillId="3" borderId="17" xfId="3" applyNumberFormat="1" applyFont="1" applyFill="1" applyBorder="1" applyAlignment="1" applyProtection="1">
      <alignment horizontal="right" vertical="center"/>
      <protection locked="0"/>
    </xf>
    <xf numFmtId="8" fontId="4" fillId="0" borderId="1" xfId="0" applyNumberFormat="1" applyFont="1" applyFill="1" applyBorder="1" applyAlignment="1">
      <alignment horizontal="right" vertical="center"/>
    </xf>
    <xf numFmtId="2" fontId="3" fillId="0" borderId="1" xfId="0" applyNumberFormat="1" applyFont="1" applyBorder="1" applyAlignment="1">
      <alignment vertical="center" wrapText="1"/>
    </xf>
    <xf numFmtId="165" fontId="4" fillId="3" borderId="1" xfId="0" applyNumberFormat="1" applyFont="1" applyFill="1" applyBorder="1"/>
    <xf numFmtId="165" fontId="4" fillId="0" borderId="1" xfId="0" applyNumberFormat="1" applyFont="1" applyBorder="1"/>
    <xf numFmtId="0" fontId="4" fillId="0" borderId="1" xfId="0" applyFont="1" applyFill="1" applyBorder="1" applyAlignment="1">
      <alignment horizontal="center"/>
    </xf>
    <xf numFmtId="165" fontId="4" fillId="0" borderId="1" xfId="0" applyNumberFormat="1" applyFont="1" applyFill="1" applyBorder="1"/>
    <xf numFmtId="0" fontId="24"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165" fontId="23" fillId="0" borderId="1" xfId="0" applyNumberFormat="1" applyFont="1" applyFill="1" applyBorder="1"/>
    <xf numFmtId="165" fontId="23" fillId="0" borderId="1" xfId="0" applyNumberFormat="1" applyFont="1" applyBorder="1"/>
    <xf numFmtId="10" fontId="23" fillId="0" borderId="1" xfId="0" applyNumberFormat="1" applyFont="1" applyBorder="1" applyProtection="1"/>
    <xf numFmtId="10" fontId="23" fillId="0" borderId="1" xfId="0" applyNumberFormat="1" applyFont="1" applyFill="1" applyBorder="1" applyProtection="1"/>
    <xf numFmtId="4" fontId="23" fillId="0" borderId="1" xfId="0" applyNumberFormat="1" applyFont="1" applyFill="1" applyBorder="1" applyAlignment="1" applyProtection="1">
      <alignment vertical="center"/>
      <protection locked="0"/>
    </xf>
    <xf numFmtId="0" fontId="23" fillId="0" borderId="1" xfId="0" applyFont="1" applyFill="1" applyBorder="1" applyAlignment="1" applyProtection="1">
      <alignment horizontal="left" vertical="center" wrapText="1"/>
      <protection locked="0"/>
    </xf>
    <xf numFmtId="0" fontId="4" fillId="0" borderId="0" xfId="5" applyFont="1" applyFill="1" applyBorder="1" applyAlignment="1">
      <alignment wrapText="1"/>
    </xf>
    <xf numFmtId="165" fontId="23" fillId="0" borderId="1" xfId="5" applyNumberFormat="1" applyFont="1" applyFill="1" applyBorder="1" applyProtection="1">
      <protection locked="0"/>
    </xf>
    <xf numFmtId="165" fontId="3" fillId="0" borderId="1" xfId="0" applyNumberFormat="1" applyFont="1" applyFill="1" applyBorder="1" applyAlignment="1" applyProtection="1">
      <alignment vertical="center"/>
    </xf>
    <xf numFmtId="165" fontId="3" fillId="0" borderId="1" xfId="0" applyNumberFormat="1" applyFont="1" applyBorder="1" applyProtection="1"/>
    <xf numFmtId="0" fontId="4" fillId="0" borderId="1" xfId="0" applyFont="1" applyBorder="1" applyAlignment="1" applyProtection="1">
      <alignment horizontal="left" vertical="center"/>
    </xf>
    <xf numFmtId="0" fontId="4" fillId="0" borderId="1" xfId="0" applyFont="1" applyBorder="1" applyAlignment="1" applyProtection="1">
      <alignment vertical="center"/>
    </xf>
    <xf numFmtId="0" fontId="3" fillId="0" borderId="1" xfId="0" applyFont="1" applyBorder="1" applyAlignment="1" applyProtection="1">
      <alignment vertical="center" wrapText="1"/>
    </xf>
    <xf numFmtId="0" fontId="3" fillId="0" borderId="1" xfId="0" applyFont="1" applyFill="1" applyBorder="1" applyAlignment="1" applyProtection="1">
      <alignment vertical="center"/>
    </xf>
    <xf numFmtId="0" fontId="3" fillId="4" borderId="1" xfId="0" applyFont="1" applyFill="1" applyBorder="1" applyAlignment="1" applyProtection="1">
      <alignment vertical="center"/>
    </xf>
    <xf numFmtId="167" fontId="4" fillId="0" borderId="1" xfId="0" applyNumberFormat="1" applyFont="1" applyBorder="1" applyAlignment="1" applyProtection="1">
      <alignment horizontal="left" vertical="center" wrapText="1"/>
    </xf>
    <xf numFmtId="165" fontId="4" fillId="2" borderId="1" xfId="0" applyNumberFormat="1" applyFont="1" applyFill="1" applyBorder="1" applyAlignment="1" applyProtection="1">
      <alignment horizontal="right" vertical="center"/>
      <protection locked="0"/>
    </xf>
    <xf numFmtId="0" fontId="4" fillId="4" borderId="3"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165" fontId="4" fillId="4" borderId="6" xfId="0" applyNumberFormat="1" applyFont="1" applyFill="1" applyBorder="1" applyAlignment="1" applyProtection="1">
      <alignment horizontal="center" vertical="center" wrapText="1"/>
    </xf>
    <xf numFmtId="0" fontId="4" fillId="4" borderId="20"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2" xfId="0" applyFont="1" applyBorder="1" applyAlignment="1" applyProtection="1">
      <alignment horizontal="center" vertical="center"/>
    </xf>
    <xf numFmtId="0" fontId="4" fillId="0" borderId="2" xfId="0" applyFont="1" applyFill="1" applyBorder="1" applyAlignment="1" applyProtection="1">
      <alignment vertical="center"/>
    </xf>
    <xf numFmtId="0" fontId="4" fillId="4" borderId="2" xfId="0" applyFont="1" applyFill="1" applyBorder="1" applyProtection="1"/>
    <xf numFmtId="165" fontId="3" fillId="4" borderId="12" xfId="0" applyNumberFormat="1" applyFont="1" applyFill="1" applyBorder="1" applyAlignment="1" applyProtection="1">
      <alignment vertical="center"/>
    </xf>
    <xf numFmtId="0" fontId="4" fillId="0" borderId="2" xfId="0" applyFont="1" applyBorder="1" applyAlignment="1" applyProtection="1">
      <alignment horizontal="center" vertical="center" wrapText="1"/>
    </xf>
    <xf numFmtId="0" fontId="3" fillId="0" borderId="24" xfId="0" applyFont="1" applyBorder="1" applyAlignment="1" applyProtection="1">
      <alignment vertical="center"/>
    </xf>
    <xf numFmtId="0" fontId="4" fillId="0" borderId="14" xfId="0" applyFont="1" applyBorder="1" applyAlignment="1" applyProtection="1">
      <alignment vertical="center"/>
    </xf>
    <xf numFmtId="165" fontId="4" fillId="0" borderId="14" xfId="0" applyNumberFormat="1" applyFont="1" applyBorder="1" applyAlignment="1" applyProtection="1">
      <alignment horizontal="right" vertical="center"/>
    </xf>
    <xf numFmtId="165" fontId="4" fillId="0" borderId="14" xfId="0" applyNumberFormat="1" applyFont="1" applyFill="1" applyBorder="1" applyAlignment="1" applyProtection="1">
      <alignment horizontal="right" vertical="center"/>
    </xf>
    <xf numFmtId="165" fontId="4" fillId="0" borderId="21" xfId="0" applyNumberFormat="1" applyFont="1" applyFill="1" applyBorder="1" applyAlignment="1" applyProtection="1">
      <alignment horizontal="right" vertical="center"/>
    </xf>
    <xf numFmtId="165" fontId="4" fillId="0" borderId="0" xfId="5" applyNumberFormat="1" applyFont="1" applyBorder="1"/>
    <xf numFmtId="0" fontId="3" fillId="0" borderId="9" xfId="5" applyFont="1" applyBorder="1"/>
    <xf numFmtId="0" fontId="3" fillId="0" borderId="10" xfId="5" applyFont="1" applyBorder="1" applyAlignment="1">
      <alignment horizontal="right"/>
    </xf>
    <xf numFmtId="165" fontId="3" fillId="0" borderId="10" xfId="5" applyNumberFormat="1" applyFont="1" applyBorder="1"/>
    <xf numFmtId="165" fontId="3" fillId="0" borderId="11" xfId="5" applyNumberFormat="1" applyFont="1" applyBorder="1"/>
    <xf numFmtId="165" fontId="4" fillId="0" borderId="14" xfId="0" applyNumberFormat="1" applyFont="1" applyFill="1" applyBorder="1" applyAlignment="1" applyProtection="1">
      <alignment horizontal="right" vertical="center"/>
      <protection locked="0"/>
    </xf>
    <xf numFmtId="0" fontId="4" fillId="0" borderId="1" xfId="5" applyFont="1" applyBorder="1" applyAlignment="1" applyProtection="1">
      <alignment horizontal="left" vertical="center"/>
      <protection locked="0"/>
    </xf>
    <xf numFmtId="0" fontId="4" fillId="0" borderId="1" xfId="5" applyFont="1" applyFill="1" applyBorder="1" applyProtection="1">
      <protection locked="0"/>
    </xf>
    <xf numFmtId="165" fontId="4" fillId="0" borderId="1" xfId="5" applyNumberFormat="1" applyFont="1" applyFill="1" applyBorder="1" applyAlignment="1" applyProtection="1">
      <alignment horizontal="right"/>
      <protection locked="0"/>
    </xf>
    <xf numFmtId="165" fontId="4" fillId="0" borderId="1" xfId="5" applyNumberFormat="1" applyFont="1" applyFill="1" applyBorder="1" applyAlignment="1">
      <alignment horizontal="right"/>
    </xf>
    <xf numFmtId="0" fontId="4" fillId="0" borderId="1" xfId="5" applyFont="1" applyBorder="1" applyAlignment="1">
      <alignment horizontal="center" vertical="center" wrapText="1"/>
    </xf>
    <xf numFmtId="0" fontId="4" fillId="0" borderId="1" xfId="5"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5"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Border="1" applyProtection="1"/>
    <xf numFmtId="165" fontId="4" fillId="0" borderId="0" xfId="0" applyNumberFormat="1" applyFont="1" applyFill="1" applyBorder="1" applyProtection="1"/>
    <xf numFmtId="0" fontId="6" fillId="0" borderId="31" xfId="0" applyFont="1" applyBorder="1" applyAlignment="1" applyProtection="1">
      <alignment horizontal="left" vertical="center"/>
    </xf>
    <xf numFmtId="0" fontId="3" fillId="0" borderId="4" xfId="0" applyFont="1" applyBorder="1" applyAlignment="1" applyProtection="1">
      <alignment horizontal="right"/>
    </xf>
    <xf numFmtId="165" fontId="4" fillId="0" borderId="35" xfId="0" applyNumberFormat="1" applyFont="1" applyBorder="1" applyAlignment="1" applyProtection="1">
      <alignment horizontal="right" vertical="center"/>
    </xf>
    <xf numFmtId="0" fontId="4" fillId="0" borderId="35" xfId="0" applyFont="1" applyBorder="1" applyProtection="1"/>
    <xf numFmtId="165" fontId="4" fillId="0" borderId="35" xfId="0" applyNumberFormat="1" applyFont="1" applyFill="1" applyBorder="1" applyProtection="1"/>
    <xf numFmtId="0" fontId="4" fillId="0" borderId="4" xfId="0" applyFont="1" applyBorder="1" applyAlignment="1" applyProtection="1">
      <alignment horizontal="left" vertical="center"/>
    </xf>
    <xf numFmtId="0" fontId="4" fillId="0" borderId="1" xfId="0" applyFont="1" applyFill="1" applyBorder="1" applyAlignment="1">
      <alignment horizontal="left"/>
    </xf>
    <xf numFmtId="0" fontId="4" fillId="0" borderId="1" xfId="0" applyFont="1" applyFill="1" applyBorder="1" applyAlignment="1">
      <alignment horizontal="center" wrapText="1"/>
    </xf>
    <xf numFmtId="0" fontId="6" fillId="0" borderId="0" xfId="5" applyFont="1" applyFill="1" applyBorder="1" applyAlignment="1">
      <alignment vertical="top" wrapText="1"/>
    </xf>
    <xf numFmtId="0" fontId="3" fillId="0" borderId="32" xfId="0" applyFont="1" applyBorder="1" applyAlignment="1" applyProtection="1">
      <alignment horizontal="right"/>
    </xf>
    <xf numFmtId="165" fontId="4" fillId="0" borderId="33" xfId="0" applyNumberFormat="1" applyFont="1" applyBorder="1" applyAlignment="1" applyProtection="1">
      <alignment horizontal="right" vertical="center"/>
    </xf>
    <xf numFmtId="165" fontId="3" fillId="0" borderId="4" xfId="0" applyNumberFormat="1" applyFont="1" applyBorder="1" applyAlignment="1" applyProtection="1">
      <alignment horizontal="right"/>
    </xf>
    <xf numFmtId="0" fontId="4" fillId="0" borderId="4" xfId="0" applyFont="1" applyBorder="1" applyAlignment="1" applyProtection="1"/>
    <xf numFmtId="165" fontId="4" fillId="0" borderId="4" xfId="0" applyNumberFormat="1" applyFont="1" applyFill="1" applyBorder="1" applyAlignment="1" applyProtection="1"/>
    <xf numFmtId="0" fontId="4" fillId="0" borderId="1" xfId="5" applyFont="1" applyBorder="1" applyAlignment="1">
      <alignment horizontal="center" vertical="center"/>
    </xf>
    <xf numFmtId="0" fontId="4" fillId="0" borderId="1" xfId="5" applyFont="1" applyBorder="1" applyAlignment="1" applyProtection="1">
      <alignment horizontal="center" vertical="center"/>
      <protection locked="0"/>
    </xf>
    <xf numFmtId="0" fontId="4" fillId="0" borderId="1" xfId="5" applyFont="1" applyFill="1" applyBorder="1" applyAlignment="1" applyProtection="1">
      <alignment horizontal="center" vertical="center"/>
      <protection locked="0"/>
    </xf>
    <xf numFmtId="4" fontId="23" fillId="0" borderId="1" xfId="5" applyNumberFormat="1" applyFont="1" applyFill="1" applyBorder="1" applyAlignment="1" applyProtection="1">
      <alignment horizontal="center" vertical="center" wrapText="1"/>
      <protection locked="0"/>
    </xf>
    <xf numFmtId="0" fontId="23" fillId="0" borderId="1" xfId="0" applyFont="1" applyFill="1" applyBorder="1" applyAlignment="1">
      <alignment horizontal="center" vertical="center" wrapText="1"/>
    </xf>
    <xf numFmtId="0" fontId="4" fillId="0" borderId="1" xfId="5" applyFont="1" applyBorder="1" applyAlignment="1">
      <alignment vertical="center"/>
    </xf>
    <xf numFmtId="0" fontId="4"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4" fillId="4" borderId="6" xfId="0" applyFont="1" applyFill="1" applyBorder="1" applyAlignment="1" applyProtection="1">
      <alignment vertical="center" wrapText="1"/>
    </xf>
    <xf numFmtId="0" fontId="3" fillId="0" borderId="1" xfId="0" applyFont="1" applyBorder="1" applyAlignment="1">
      <alignment horizontal="left"/>
    </xf>
    <xf numFmtId="0" fontId="24" fillId="0" borderId="1" xfId="0" applyFont="1" applyFill="1" applyBorder="1" applyAlignment="1">
      <alignment horizontal="left" vertical="center" wrapText="1"/>
    </xf>
    <xf numFmtId="4" fontId="23" fillId="0" borderId="1" xfId="0" applyNumberFormat="1" applyFont="1" applyFill="1" applyBorder="1" applyAlignment="1" applyProtection="1">
      <alignment horizontal="center" vertical="center" wrapText="1"/>
      <protection locked="0"/>
    </xf>
    <xf numFmtId="0" fontId="4" fillId="0" borderId="1" xfId="7" applyFont="1" applyBorder="1" applyAlignment="1">
      <alignment horizontal="center" vertical="center" wrapText="1"/>
    </xf>
    <xf numFmtId="0" fontId="4" fillId="0" borderId="1" xfId="0" applyFont="1" applyBorder="1" applyAlignment="1">
      <alignment horizontal="center"/>
    </xf>
    <xf numFmtId="0" fontId="4" fillId="0" borderId="1" xfId="5" applyFont="1" applyBorder="1" applyAlignment="1">
      <alignment horizontal="center"/>
    </xf>
    <xf numFmtId="10" fontId="23" fillId="0" borderId="1" xfId="0" applyNumberFormat="1" applyFont="1" applyFill="1" applyBorder="1" applyAlignment="1">
      <alignment vertical="center"/>
    </xf>
    <xf numFmtId="0" fontId="35" fillId="0" borderId="0" xfId="14" applyFont="1"/>
    <xf numFmtId="0" fontId="36" fillId="0" borderId="0" xfId="5" applyFont="1" applyBorder="1" applyProtection="1">
      <protection locked="0"/>
    </xf>
    <xf numFmtId="0" fontId="36" fillId="0" borderId="0" xfId="5" applyFont="1" applyBorder="1" applyAlignment="1" applyProtection="1">
      <alignment vertical="center"/>
      <protection locked="0"/>
    </xf>
    <xf numFmtId="0" fontId="36" fillId="0" borderId="0" xfId="0" applyFont="1" applyBorder="1"/>
    <xf numFmtId="0" fontId="36" fillId="0" borderId="0" xfId="5" applyFont="1"/>
    <xf numFmtId="0" fontId="37" fillId="0" borderId="0" xfId="5" applyFont="1" applyAlignment="1">
      <alignment wrapText="1"/>
    </xf>
    <xf numFmtId="0" fontId="36" fillId="0" borderId="0" xfId="5" applyFont="1" applyAlignment="1">
      <alignment vertical="center"/>
    </xf>
    <xf numFmtId="4" fontId="38" fillId="0" borderId="0" xfId="0" applyNumberFormat="1" applyFont="1" applyProtection="1">
      <protection locked="0"/>
    </xf>
    <xf numFmtId="4" fontId="38" fillId="0" borderId="0" xfId="0" applyNumberFormat="1" applyFont="1" applyAlignment="1" applyProtection="1">
      <alignment vertical="top"/>
      <protection locked="0"/>
    </xf>
    <xf numFmtId="4" fontId="38" fillId="0" borderId="0" xfId="0" applyNumberFormat="1" applyFont="1" applyBorder="1" applyProtection="1">
      <protection locked="0"/>
    </xf>
    <xf numFmtId="4" fontId="36" fillId="0" borderId="0" xfId="0" applyNumberFormat="1" applyFont="1" applyAlignment="1" applyProtection="1">
      <alignment vertical="center"/>
      <protection locked="0"/>
    </xf>
    <xf numFmtId="0" fontId="36" fillId="0" borderId="0" xfId="0" applyFont="1"/>
    <xf numFmtId="4" fontId="36" fillId="0" borderId="0" xfId="0" applyNumberFormat="1" applyFont="1" applyFill="1" applyAlignment="1" applyProtection="1">
      <alignment horizontal="left" vertical="center" wrapText="1"/>
      <protection locked="0"/>
    </xf>
    <xf numFmtId="0" fontId="36" fillId="0" borderId="0" xfId="0" applyFont="1" applyAlignment="1">
      <alignment vertical="center"/>
    </xf>
    <xf numFmtId="165" fontId="36" fillId="0" borderId="0" xfId="0" applyNumberFormat="1" applyFont="1" applyAlignment="1" applyProtection="1">
      <alignment vertical="center"/>
      <protection locked="0"/>
    </xf>
    <xf numFmtId="0" fontId="23" fillId="0" borderId="0" xfId="14" applyFont="1"/>
    <xf numFmtId="165" fontId="35" fillId="0" borderId="0" xfId="14" applyNumberFormat="1" applyFont="1"/>
    <xf numFmtId="0" fontId="4" fillId="0" borderId="0" xfId="13" applyFont="1" applyAlignment="1">
      <alignment horizontal="center" vertical="center"/>
    </xf>
    <xf numFmtId="0" fontId="4" fillId="0" borderId="0" xfId="13" applyFont="1" applyAlignment="1">
      <alignment wrapText="1"/>
    </xf>
    <xf numFmtId="0" fontId="4" fillId="0" borderId="7" xfId="13" applyFont="1" applyBorder="1" applyAlignment="1">
      <alignment horizontal="center" vertical="center" wrapText="1"/>
    </xf>
    <xf numFmtId="165" fontId="35" fillId="0" borderId="0" xfId="14" applyNumberFormat="1" applyFont="1" applyAlignment="1">
      <alignment horizontal="center" vertical="center" wrapText="1"/>
    </xf>
    <xf numFmtId="0" fontId="4" fillId="0" borderId="1" xfId="13" applyFont="1" applyBorder="1" applyAlignment="1">
      <alignment horizontal="center" vertical="center"/>
    </xf>
    <xf numFmtId="0" fontId="35" fillId="0" borderId="0" xfId="14" applyFont="1" applyAlignment="1">
      <alignment horizontal="center" vertical="center" wrapText="1"/>
    </xf>
    <xf numFmtId="165" fontId="35" fillId="0" borderId="0" xfId="14" applyNumberFormat="1" applyFont="1" applyAlignment="1">
      <alignment vertical="center"/>
    </xf>
    <xf numFmtId="0" fontId="35" fillId="0" borderId="0" xfId="14" applyFont="1" applyAlignment="1">
      <alignment horizontal="center" vertical="center"/>
    </xf>
    <xf numFmtId="0" fontId="10" fillId="0" borderId="0" xfId="11" applyFont="1"/>
    <xf numFmtId="0" fontId="4" fillId="0" borderId="0" xfId="11" applyFont="1"/>
    <xf numFmtId="0" fontId="4" fillId="0" borderId="0" xfId="11" applyFont="1" applyAlignment="1">
      <alignment horizontal="right"/>
    </xf>
    <xf numFmtId="0" fontId="4" fillId="0" borderId="0" xfId="7" quotePrefix="1" applyFont="1"/>
    <xf numFmtId="173" fontId="4" fillId="0" borderId="0" xfId="7" applyNumberFormat="1" applyFont="1" applyAlignment="1">
      <alignment horizontal="center"/>
    </xf>
    <xf numFmtId="0" fontId="4" fillId="0" borderId="0" xfId="7" applyFont="1"/>
    <xf numFmtId="0" fontId="4" fillId="0" borderId="0" xfId="7" applyFont="1" applyAlignment="1">
      <alignment horizontal="center"/>
    </xf>
    <xf numFmtId="173" fontId="4" fillId="0" borderId="0" xfId="7" applyNumberFormat="1" applyFont="1" applyAlignment="1">
      <alignment horizontal="center" vertical="center" wrapText="1"/>
    </xf>
    <xf numFmtId="10" fontId="4" fillId="0" borderId="0" xfId="7" applyNumberFormat="1" applyFont="1" applyAlignment="1">
      <alignment horizontal="center" vertical="center"/>
    </xf>
    <xf numFmtId="10" fontId="4" fillId="0" borderId="0" xfId="7" applyNumberFormat="1" applyFont="1" applyAlignment="1">
      <alignment horizontal="center"/>
    </xf>
    <xf numFmtId="10" fontId="4" fillId="0" borderId="0" xfId="6" applyNumberFormat="1" applyFont="1" applyAlignment="1">
      <alignment horizontal="center"/>
    </xf>
    <xf numFmtId="0" fontId="23" fillId="0" borderId="0" xfId="17" applyFont="1"/>
    <xf numFmtId="0" fontId="10" fillId="0" borderId="0" xfId="11" applyFont="1" applyAlignment="1">
      <alignment horizontal="right"/>
    </xf>
    <xf numFmtId="0" fontId="36" fillId="0" borderId="0" xfId="5" applyFont="1" applyProtection="1">
      <protection locked="0"/>
    </xf>
    <xf numFmtId="0" fontId="36" fillId="0" borderId="0" xfId="5" applyFont="1" applyFill="1" applyProtection="1">
      <protection locked="0"/>
    </xf>
    <xf numFmtId="0" fontId="36" fillId="0" borderId="0" xfId="5" applyFont="1" applyFill="1" applyBorder="1" applyProtection="1">
      <protection locked="0"/>
    </xf>
    <xf numFmtId="0" fontId="41" fillId="0" borderId="0" xfId="0" applyFont="1"/>
    <xf numFmtId="0" fontId="42" fillId="0" borderId="0" xfId="5" applyFont="1"/>
    <xf numFmtId="0" fontId="36" fillId="0" borderId="0" xfId="5" applyFont="1" applyAlignment="1">
      <alignment vertical="center" wrapText="1"/>
    </xf>
    <xf numFmtId="0" fontId="43" fillId="0" borderId="0" xfId="0" applyFont="1"/>
    <xf numFmtId="0" fontId="44" fillId="0" borderId="0" xfId="5" applyFont="1"/>
    <xf numFmtId="0" fontId="21" fillId="0" borderId="0" xfId="5" applyFont="1"/>
    <xf numFmtId="0" fontId="36" fillId="0" borderId="0" xfId="5" applyFont="1" applyFill="1" applyBorder="1" applyAlignment="1">
      <alignment wrapText="1"/>
    </xf>
    <xf numFmtId="0" fontId="36" fillId="0" borderId="0" xfId="5" applyFont="1" applyFill="1"/>
    <xf numFmtId="0" fontId="42" fillId="0" borderId="0" xfId="5" applyFont="1" applyFill="1" applyBorder="1" applyAlignment="1">
      <alignment horizontal="center" vertical="center" wrapText="1"/>
    </xf>
    <xf numFmtId="165" fontId="36" fillId="0" borderId="0" xfId="5" applyNumberFormat="1" applyFont="1" applyFill="1" applyBorder="1"/>
    <xf numFmtId="4" fontId="38" fillId="0" borderId="0" xfId="5" applyNumberFormat="1" applyFont="1" applyProtection="1">
      <protection locked="0"/>
    </xf>
    <xf numFmtId="4" fontId="38" fillId="0" borderId="0" xfId="5" applyNumberFormat="1" applyFont="1" applyAlignment="1" applyProtection="1">
      <alignment vertical="top"/>
      <protection locked="0"/>
    </xf>
    <xf numFmtId="4" fontId="38" fillId="0" borderId="0" xfId="5" applyNumberFormat="1" applyFont="1" applyBorder="1" applyAlignment="1" applyProtection="1">
      <alignment horizontal="center" vertical="center" wrapText="1"/>
      <protection locked="0"/>
    </xf>
    <xf numFmtId="4" fontId="38" fillId="0" borderId="0" xfId="5" applyNumberFormat="1" applyFont="1" applyBorder="1" applyProtection="1">
      <protection locked="0"/>
    </xf>
    <xf numFmtId="168" fontId="4" fillId="0" borderId="0" xfId="5" applyNumberFormat="1" applyFont="1"/>
    <xf numFmtId="0" fontId="4" fillId="0" borderId="0" xfId="11" applyFont="1" applyAlignment="1">
      <alignment horizontal="center"/>
    </xf>
    <xf numFmtId="43" fontId="4" fillId="0" borderId="0" xfId="15" applyFont="1" applyFill="1" applyBorder="1" applyAlignment="1" applyProtection="1">
      <alignment horizontal="center" vertical="center" wrapText="1"/>
    </xf>
    <xf numFmtId="10" fontId="4" fillId="0" borderId="1" xfId="18" applyNumberFormat="1" applyFont="1" applyFill="1" applyBorder="1" applyAlignment="1" applyProtection="1">
      <alignment horizontal="center" vertical="center" wrapText="1"/>
    </xf>
    <xf numFmtId="10" fontId="4" fillId="0" borderId="1" xfId="18" applyNumberFormat="1" applyFont="1" applyBorder="1" applyAlignment="1">
      <alignment horizontal="center" vertical="center"/>
    </xf>
    <xf numFmtId="10" fontId="4" fillId="0" borderId="0" xfId="18" applyNumberFormat="1" applyFont="1" applyFill="1" applyBorder="1" applyAlignment="1" applyProtection="1">
      <alignment horizontal="center" vertical="center" wrapText="1"/>
    </xf>
    <xf numFmtId="1" fontId="4" fillId="0" borderId="1" xfId="7" applyNumberFormat="1" applyFont="1" applyBorder="1" applyAlignment="1">
      <alignment horizontal="center" vertical="center"/>
    </xf>
    <xf numFmtId="10" fontId="4" fillId="0" borderId="0" xfId="18" applyNumberFormat="1" applyFont="1" applyFill="1" applyBorder="1" applyAlignment="1">
      <alignment horizontal="center" vertical="center"/>
    </xf>
    <xf numFmtId="0" fontId="4" fillId="0" borderId="0" xfId="7" applyFont="1" applyAlignment="1">
      <alignment horizontal="center" vertical="center" wrapText="1"/>
    </xf>
    <xf numFmtId="0" fontId="4" fillId="0" borderId="0" xfId="5" applyFont="1" applyBorder="1" applyAlignment="1" applyProtection="1">
      <alignment horizontal="left" vertical="center" wrapText="1"/>
      <protection locked="0"/>
    </xf>
    <xf numFmtId="0" fontId="9" fillId="0" borderId="0" xfId="5" applyFont="1" applyBorder="1" applyAlignment="1" applyProtection="1">
      <alignment horizontal="left" wrapText="1"/>
      <protection locked="0"/>
    </xf>
    <xf numFmtId="0" fontId="4" fillId="0" borderId="1" xfId="0" applyFont="1" applyFill="1" applyBorder="1" applyAlignment="1">
      <alignment horizontal="center" vertical="center"/>
    </xf>
    <xf numFmtId="0" fontId="4" fillId="0" borderId="15" xfId="5" applyFont="1" applyBorder="1" applyAlignment="1" applyProtection="1">
      <alignment horizontal="left" wrapText="1"/>
      <protection locked="0"/>
    </xf>
    <xf numFmtId="0" fontId="4" fillId="0" borderId="16" xfId="5" applyFont="1" applyBorder="1" applyAlignment="1" applyProtection="1">
      <alignment horizontal="left" wrapText="1"/>
      <protection locked="0"/>
    </xf>
    <xf numFmtId="0" fontId="4" fillId="0" borderId="30" xfId="5" applyFont="1" applyBorder="1" applyAlignment="1" applyProtection="1">
      <alignment horizontal="left" wrapText="1"/>
      <protection locked="0"/>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5" borderId="18"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4" fillId="5" borderId="17" xfId="0" applyFont="1" applyFill="1" applyBorder="1" applyAlignment="1">
      <alignment horizontal="left" vertical="center" wrapText="1"/>
    </xf>
    <xf numFmtId="0" fontId="3" fillId="5" borderId="1" xfId="0" applyFont="1" applyFill="1" applyBorder="1" applyAlignment="1">
      <alignment horizontal="left"/>
    </xf>
    <xf numFmtId="0" fontId="4" fillId="5" borderId="1" xfId="0" applyFont="1" applyFill="1" applyBorder="1" applyAlignment="1">
      <alignment horizontal="left"/>
    </xf>
    <xf numFmtId="0" fontId="4" fillId="0" borderId="7"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8" xfId="0" applyFont="1" applyFill="1" applyBorder="1" applyAlignment="1">
      <alignment horizontal="center" vertical="center"/>
    </xf>
    <xf numFmtId="0" fontId="3" fillId="0" borderId="0" xfId="0" applyFont="1" applyBorder="1" applyAlignment="1">
      <alignment horizontal="left" vertical="center"/>
    </xf>
    <xf numFmtId="0" fontId="4" fillId="3" borderId="18" xfId="5" applyFont="1" applyFill="1" applyBorder="1" applyAlignment="1" applyProtection="1">
      <alignment horizontal="left" vertical="center"/>
      <protection locked="0"/>
    </xf>
    <xf numFmtId="0" fontId="4" fillId="3" borderId="19" xfId="5" applyFont="1" applyFill="1" applyBorder="1" applyAlignment="1" applyProtection="1">
      <alignment horizontal="left" vertical="center"/>
      <protection locked="0"/>
    </xf>
    <xf numFmtId="0" fontId="4" fillId="3" borderId="17" xfId="5" applyFont="1" applyFill="1" applyBorder="1" applyAlignment="1" applyProtection="1">
      <alignment horizontal="left" vertical="center"/>
      <protection locked="0"/>
    </xf>
    <xf numFmtId="0" fontId="4" fillId="0" borderId="0" xfId="5" applyFont="1" applyFill="1" applyBorder="1" applyAlignment="1" applyProtection="1">
      <alignment horizontal="left" wrapText="1"/>
      <protection locked="0"/>
    </xf>
    <xf numFmtId="0" fontId="4" fillId="0" borderId="5"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34" xfId="0" applyFont="1" applyBorder="1" applyAlignment="1" applyProtection="1">
      <alignment horizontal="left" vertical="center"/>
    </xf>
    <xf numFmtId="0" fontId="4" fillId="0" borderId="35" xfId="0" applyFont="1" applyBorder="1" applyAlignment="1" applyProtection="1">
      <alignment horizontal="left" vertical="center"/>
    </xf>
    <xf numFmtId="0" fontId="3" fillId="0" borderId="37" xfId="0" applyFont="1" applyBorder="1" applyAlignment="1" applyProtection="1">
      <alignment horizontal="center"/>
    </xf>
    <xf numFmtId="0" fontId="3" fillId="0" borderId="16" xfId="0" applyFont="1" applyBorder="1" applyAlignment="1" applyProtection="1">
      <alignment horizontal="center"/>
    </xf>
    <xf numFmtId="0" fontId="3" fillId="0" borderId="7" xfId="0" applyFont="1" applyBorder="1" applyAlignment="1" applyProtection="1">
      <alignment horizontal="center"/>
    </xf>
    <xf numFmtId="0" fontId="3" fillId="0" borderId="38" xfId="0" applyFont="1" applyBorder="1" applyAlignment="1" applyProtection="1">
      <alignment horizontal="center"/>
    </xf>
    <xf numFmtId="0" fontId="4" fillId="0" borderId="2" xfId="0" applyFont="1" applyBorder="1" applyAlignment="1" applyProtection="1">
      <alignment horizontal="center" vertical="center"/>
    </xf>
    <xf numFmtId="0" fontId="6" fillId="5" borderId="18" xfId="5" applyFont="1" applyFill="1" applyBorder="1" applyAlignment="1">
      <alignment horizontal="left" vertical="center" wrapText="1"/>
    </xf>
    <xf numFmtId="0" fontId="6" fillId="5" borderId="19" xfId="5" applyFont="1" applyFill="1" applyBorder="1" applyAlignment="1">
      <alignment horizontal="left" vertical="center" wrapText="1"/>
    </xf>
    <xf numFmtId="0" fontId="6" fillId="5" borderId="17" xfId="5"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5" borderId="1" xfId="0" applyFont="1" applyFill="1" applyBorder="1" applyAlignment="1">
      <alignment horizontal="left" vertical="top" wrapText="1"/>
    </xf>
    <xf numFmtId="0" fontId="6" fillId="5" borderId="1" xfId="5" applyFont="1" applyFill="1" applyBorder="1" applyAlignment="1">
      <alignment horizontal="left" vertical="center" wrapText="1"/>
    </xf>
    <xf numFmtId="0" fontId="3" fillId="0" borderId="0" xfId="5" applyFont="1" applyAlignment="1">
      <alignment horizontal="left"/>
    </xf>
    <xf numFmtId="0" fontId="4" fillId="5" borderId="1" xfId="5"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1" xfId="0" applyFont="1" applyFill="1" applyBorder="1" applyAlignment="1" applyProtection="1">
      <alignment horizontal="left" vertical="center" wrapText="1"/>
      <protection locked="0"/>
    </xf>
    <xf numFmtId="4" fontId="24" fillId="0" borderId="0" xfId="0" applyNumberFormat="1" applyFont="1" applyFill="1" applyAlignment="1" applyProtection="1">
      <alignment horizontal="left"/>
      <protection locked="0"/>
    </xf>
    <xf numFmtId="4" fontId="23" fillId="0" borderId="1" xfId="0" applyNumberFormat="1" applyFont="1" applyBorder="1" applyAlignment="1" applyProtection="1">
      <alignment horizontal="left" wrapText="1"/>
      <protection locked="0"/>
    </xf>
    <xf numFmtId="4" fontId="4" fillId="0" borderId="1" xfId="0" applyNumberFormat="1" applyFont="1" applyFill="1" applyBorder="1" applyAlignment="1" applyProtection="1">
      <alignment horizontal="left" vertical="center" wrapText="1"/>
      <protection locked="0"/>
    </xf>
    <xf numFmtId="0" fontId="23" fillId="5" borderId="1" xfId="0" applyFont="1" applyFill="1" applyBorder="1" applyAlignment="1" applyProtection="1">
      <alignment horizontal="left" vertical="center" wrapText="1"/>
      <protection locked="0"/>
    </xf>
    <xf numFmtId="4" fontId="4" fillId="5" borderId="1" xfId="0" applyNumberFormat="1" applyFont="1" applyFill="1" applyBorder="1" applyAlignment="1" applyProtection="1">
      <alignment horizontal="center" vertical="center" wrapText="1"/>
      <protection locked="0"/>
    </xf>
    <xf numFmtId="4" fontId="4" fillId="0" borderId="1" xfId="0" applyNumberFormat="1" applyFont="1" applyFill="1" applyBorder="1" applyAlignment="1" applyProtection="1">
      <alignment horizontal="center"/>
      <protection locked="0"/>
    </xf>
    <xf numFmtId="4" fontId="24" fillId="0" borderId="0" xfId="0" applyNumberFormat="1" applyFont="1" applyFill="1" applyBorder="1" applyAlignment="1" applyProtection="1">
      <alignment horizontal="left"/>
      <protection locked="0"/>
    </xf>
    <xf numFmtId="0" fontId="39" fillId="0" borderId="0" xfId="13" applyFont="1" applyAlignment="1">
      <alignment horizontal="center" vertical="top"/>
    </xf>
    <xf numFmtId="0" fontId="4" fillId="0" borderId="1" xfId="5" applyFont="1" applyBorder="1" applyAlignment="1" applyProtection="1">
      <alignment horizontal="center"/>
      <protection locked="0"/>
    </xf>
    <xf numFmtId="0" fontId="4" fillId="0" borderId="1" xfId="5" applyFont="1" applyFill="1" applyBorder="1" applyAlignment="1" applyProtection="1">
      <alignment horizontal="left"/>
      <protection locked="0"/>
    </xf>
    <xf numFmtId="0" fontId="6" fillId="5" borderId="1" xfId="5" applyFont="1" applyFill="1" applyBorder="1" applyAlignment="1">
      <alignment horizontal="left" vertical="top" wrapText="1"/>
    </xf>
    <xf numFmtId="0" fontId="4" fillId="0" borderId="31" xfId="0" applyFont="1" applyBorder="1" applyAlignment="1" applyProtection="1">
      <alignment horizontal="left" vertical="center"/>
    </xf>
    <xf numFmtId="0" fontId="4" fillId="0" borderId="4" xfId="0" applyFont="1" applyBorder="1" applyAlignment="1" applyProtection="1">
      <alignment horizontal="left" vertical="center"/>
    </xf>
    <xf numFmtId="0" fontId="23" fillId="5" borderId="18" xfId="0" applyFont="1" applyFill="1" applyBorder="1" applyAlignment="1" applyProtection="1">
      <alignment horizontal="left" vertical="center" wrapText="1"/>
      <protection locked="0"/>
    </xf>
    <xf numFmtId="0" fontId="23" fillId="5" borderId="19" xfId="0" applyFont="1" applyFill="1" applyBorder="1" applyAlignment="1" applyProtection="1">
      <alignment horizontal="left" vertical="center" wrapText="1"/>
      <protection locked="0"/>
    </xf>
    <xf numFmtId="0" fontId="23" fillId="5" borderId="17" xfId="0" applyFont="1" applyFill="1" applyBorder="1" applyAlignment="1" applyProtection="1">
      <alignment horizontal="left" vertical="center" wrapText="1"/>
      <protection locked="0"/>
    </xf>
    <xf numFmtId="0" fontId="4" fillId="0" borderId="1" xfId="13" applyFont="1" applyBorder="1" applyAlignment="1">
      <alignment horizontal="center" vertical="center" wrapText="1"/>
    </xf>
    <xf numFmtId="0" fontId="4" fillId="0" borderId="0" xfId="13" applyFont="1" applyAlignment="1">
      <alignment vertical="center" wrapText="1"/>
    </xf>
    <xf numFmtId="0" fontId="4" fillId="0" borderId="1" xfId="13" applyFont="1" applyBorder="1" applyAlignment="1">
      <alignment horizontal="center" vertical="center" wrapText="1"/>
    </xf>
    <xf numFmtId="0" fontId="4" fillId="0" borderId="0" xfId="13" applyFont="1" applyAlignment="1">
      <alignment horizontal="center" vertical="center" wrapText="1"/>
    </xf>
    <xf numFmtId="10" fontId="4" fillId="7" borderId="1" xfId="13" applyNumberFormat="1" applyFont="1" applyFill="1" applyBorder="1" applyAlignment="1">
      <alignment horizontal="center"/>
    </xf>
    <xf numFmtId="10" fontId="4" fillId="0" borderId="0" xfId="16" applyNumberFormat="1" applyFont="1" applyFill="1" applyBorder="1" applyAlignment="1" applyProtection="1">
      <alignment horizontal="center"/>
    </xf>
    <xf numFmtId="10" fontId="4" fillId="0" borderId="0" xfId="3" applyNumberFormat="1" applyFont="1" applyFill="1" applyBorder="1" applyAlignment="1" applyProtection="1">
      <alignment horizontal="center"/>
    </xf>
    <xf numFmtId="10" fontId="4" fillId="0" borderId="0" xfId="18" applyNumberFormat="1" applyFont="1" applyFill="1" applyBorder="1" applyAlignment="1">
      <alignment horizontal="center"/>
    </xf>
    <xf numFmtId="10" fontId="4" fillId="0" borderId="0" xfId="13" applyNumberFormat="1" applyFont="1" applyAlignment="1">
      <alignment horizontal="center"/>
    </xf>
    <xf numFmtId="10" fontId="4" fillId="0" borderId="0" xfId="13" applyNumberFormat="1" applyFont="1" applyAlignment="1">
      <alignment vertical="center"/>
    </xf>
    <xf numFmtId="10" fontId="4" fillId="7" borderId="1" xfId="13" applyNumberFormat="1" applyFont="1" applyFill="1" applyBorder="1" applyAlignment="1">
      <alignment horizontal="center" vertical="center" wrapText="1"/>
    </xf>
    <xf numFmtId="0" fontId="32" fillId="0" borderId="0" xfId="13" applyFont="1" applyAlignment="1">
      <alignment horizontal="justify" wrapText="1"/>
    </xf>
    <xf numFmtId="0" fontId="32" fillId="0" borderId="0" xfId="13" applyFont="1"/>
    <xf numFmtId="9" fontId="40" fillId="0" borderId="0" xfId="16" applyFont="1" applyFill="1" applyBorder="1" applyAlignment="1" applyProtection="1">
      <alignment horizontal="center"/>
    </xf>
    <xf numFmtId="0" fontId="4" fillId="0" borderId="1" xfId="7" applyFont="1" applyBorder="1" applyAlignment="1">
      <alignment horizontal="center" vertical="center" wrapText="1"/>
    </xf>
    <xf numFmtId="0" fontId="4" fillId="0" borderId="0" xfId="7" applyFont="1" applyAlignment="1">
      <alignment vertical="center" wrapText="1"/>
    </xf>
    <xf numFmtId="0" fontId="4" fillId="0" borderId="23" xfId="7" applyFont="1" applyBorder="1" applyAlignment="1">
      <alignment vertical="center" wrapText="1"/>
    </xf>
    <xf numFmtId="0" fontId="4" fillId="8" borderId="1" xfId="11" applyFont="1" applyFill="1" applyBorder="1" applyAlignment="1">
      <alignment horizontal="center"/>
    </xf>
    <xf numFmtId="0" fontId="4" fillId="0" borderId="0" xfId="11" applyFont="1" applyAlignment="1">
      <alignment horizontal="center"/>
    </xf>
    <xf numFmtId="0" fontId="4" fillId="0" borderId="0" xfId="7" applyFont="1" applyAlignment="1">
      <alignment horizontal="center"/>
    </xf>
    <xf numFmtId="0" fontId="10" fillId="0" borderId="0" xfId="11" applyFont="1" applyAlignment="1">
      <alignment horizontal="center"/>
    </xf>
    <xf numFmtId="43" fontId="4" fillId="8" borderId="1" xfId="15" applyFont="1" applyFill="1" applyBorder="1" applyAlignment="1" applyProtection="1">
      <alignment horizontal="center" vertical="center" wrapText="1"/>
    </xf>
    <xf numFmtId="1" fontId="4" fillId="0" borderId="1" xfId="7" applyNumberFormat="1" applyFont="1" applyBorder="1" applyAlignment="1">
      <alignment horizontal="center" vertical="center" wrapText="1"/>
    </xf>
    <xf numFmtId="0" fontId="23" fillId="0" borderId="0" xfId="19" applyNumberFormat="1" applyFont="1" applyFill="1" applyBorder="1" applyAlignment="1">
      <alignment horizontal="center" vertical="center"/>
    </xf>
    <xf numFmtId="10" fontId="23" fillId="0" borderId="0" xfId="20" applyNumberFormat="1" applyFont="1" applyFill="1" applyBorder="1"/>
    <xf numFmtId="0" fontId="4" fillId="0" borderId="0" xfId="7" applyFont="1" applyAlignment="1">
      <alignment horizontal="center" vertical="center"/>
    </xf>
    <xf numFmtId="10" fontId="23" fillId="0" borderId="0" xfId="0" applyNumberFormat="1" applyFont="1" applyAlignment="1">
      <alignment horizontal="center"/>
    </xf>
    <xf numFmtId="10" fontId="4" fillId="0" borderId="0" xfId="11" applyNumberFormat="1" applyFont="1" applyAlignment="1">
      <alignment horizontal="center"/>
    </xf>
    <xf numFmtId="0" fontId="4" fillId="0" borderId="0" xfId="7" applyFont="1" applyAlignment="1">
      <alignment horizontal="center" vertical="top" wrapText="1"/>
    </xf>
    <xf numFmtId="10" fontId="4" fillId="0" borderId="0" xfId="17" applyNumberFormat="1" applyFont="1" applyAlignment="1">
      <alignment horizontal="center"/>
    </xf>
  </cellXfs>
  <cellStyles count="21">
    <cellStyle name="Euro" xfId="1" xr:uid="{00000000-0005-0000-0000-000000000000}"/>
    <cellStyle name="Komma 2" xfId="15" xr:uid="{00000000-0005-0000-0000-000001000000}"/>
    <cellStyle name="Komma 3" xfId="19" xr:uid="{00000000-0005-0000-0000-000002000000}"/>
    <cellStyle name="Link" xfId="2" builtinId="8"/>
    <cellStyle name="Prozent" xfId="3" builtinId="5"/>
    <cellStyle name="Prozent 2" xfId="16" xr:uid="{00000000-0005-0000-0000-000005000000}"/>
    <cellStyle name="Prozent 3" xfId="4" xr:uid="{00000000-0005-0000-0000-000006000000}"/>
    <cellStyle name="Prozent 4" xfId="20" xr:uid="{00000000-0005-0000-0000-000007000000}"/>
    <cellStyle name="Prozent 5" xfId="18" xr:uid="{00000000-0005-0000-0000-000008000000}"/>
    <cellStyle name="Standard" xfId="0" builtinId="0"/>
    <cellStyle name="Standard 2" xfId="5" xr:uid="{00000000-0005-0000-0000-00000A000000}"/>
    <cellStyle name="Standard 2 2" xfId="6" xr:uid="{00000000-0005-0000-0000-00000B000000}"/>
    <cellStyle name="Standard 2 2 2" xfId="12" xr:uid="{00000000-0005-0000-0000-00000C000000}"/>
    <cellStyle name="Standard 26" xfId="13" xr:uid="{00000000-0005-0000-0000-00000D000000}"/>
    <cellStyle name="Standard 3" xfId="7" xr:uid="{00000000-0005-0000-0000-00000E000000}"/>
    <cellStyle name="Standard 4" xfId="8" xr:uid="{00000000-0005-0000-0000-00000F000000}"/>
    <cellStyle name="Standard 5" xfId="10" xr:uid="{00000000-0005-0000-0000-000010000000}"/>
    <cellStyle name="Standard 5 2" xfId="17" xr:uid="{00000000-0005-0000-0000-000011000000}"/>
    <cellStyle name="Standard 6" xfId="11" xr:uid="{00000000-0005-0000-0000-000012000000}"/>
    <cellStyle name="Standard 7" xfId="14" xr:uid="{00000000-0005-0000-0000-000013000000}"/>
    <cellStyle name="Währung" xfId="9" builtin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FFFFCC"/>
      <color rgb="FFFDF9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50i%20Investitionskosten\0300%20Fachthemen\08%20Zustimmungsverfahren%202018\104%20Kalkulationen\161012%20Ein%20Leistungsbereich%20Mietobjekt%20Kalkulation%202017%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50i%20Investitionskosten\0300%20Fachthemen\08%20Zustimmungsverfahren%202018\104%20Kalkulationen\161012%20Zwei%20Leistungsbereiche%20Mietobjekt%20Kalkulation%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Preise\VP\Stat_Bericht\Druckvorlagen\Abfrage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50i%20Investitionskosten\0300%20Fachthemen\13%20Zustimmungsverfahren%202023\221108%20Muster%20Kalkulat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50i%20Investitionskosten\0300%20Fachthemen\13%20Zustimmungsverfahren%202023\Berechnungsschemata\221222%20Muster%20A%20Eigenbetieb%201%20L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sverzeichnis"/>
      <sheetName val="Allg. Ausfüllhinweise ER"/>
      <sheetName val="Anpassungen"/>
      <sheetName val="Deckblatt ER"/>
      <sheetName val="Ermittlung ER"/>
      <sheetName val="Sachkosten ER"/>
      <sheetName val="Erträge ER"/>
      <sheetName val="AV ER "/>
      <sheetName val="Anlage A Abschreibung ER "/>
      <sheetName val="Anlage I Instandhaltung ER"/>
      <sheetName val="Steigerungsrate - WBW"/>
      <sheetName val="Anlage D Darlehen ER"/>
      <sheetName val="Anlage E Eigenkapitalzins ER"/>
      <sheetName val="Anlage M Miete Pacht Leasing ER"/>
      <sheetName val="Vergleichsrechnung VR"/>
      <sheetName val="Allg. Ausfüllhinweise VR"/>
      <sheetName val="Deckblatt VR"/>
      <sheetName val="Ermittlung VR"/>
      <sheetName val="Sachkosten VR"/>
      <sheetName val="Erträge VR"/>
      <sheetName val="Finanzierungsplan VR"/>
      <sheetName val="AV  VR"/>
      <sheetName val="Anlage A Abschreibung  VR"/>
      <sheetName val="Anlage I Instandhaltung VR"/>
      <sheetName val="Steigerungsrate - WBW VR"/>
      <sheetName val="Anlage D Darlehen VR"/>
      <sheetName val="Anlage L Landesbankdarlehen VR"/>
      <sheetName val="Anlage E Eigenkapitalzins  VR"/>
      <sheetName val="Anlage M Miete Pacht Leasing VR"/>
      <sheetName val="Auflösung Sonderposten VR"/>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sheetData sheetId="21" refreshError="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sverzeichnis"/>
      <sheetName val="Allg. Ausfüllhinweise"/>
      <sheetName val="Anpassungen"/>
      <sheetName val="Deckblatt LB 1"/>
      <sheetName val="Ermittlung LB 1"/>
      <sheetName val="Sachkosten LB 1"/>
      <sheetName val="Erträge LB 1"/>
      <sheetName val="Deckblatt LB 2"/>
      <sheetName val="Ermittlung LB 2"/>
      <sheetName val="Sachkosten LB 2"/>
      <sheetName val="Erträge LB 2"/>
      <sheetName val="Finanzierungsplan"/>
      <sheetName val="Verteilungsschlüssel"/>
      <sheetName val="AV gesamt"/>
      <sheetName val="AV LB 1"/>
      <sheetName val="AV LB 2"/>
      <sheetName val="Anlage A Abschreibung ER "/>
      <sheetName val="Anlage I Instandhaltung ER"/>
      <sheetName val="Steigerungsrate - WBW"/>
      <sheetName val="Anlage D Darlehen ER"/>
      <sheetName val="Anlage E Eigenkapitalzins ER "/>
      <sheetName val="Anlage M Miete Pacht Leasing ER"/>
      <sheetName val="Vergleichsrechnung VR"/>
      <sheetName val="Allg. Ausfüllhinweise VR"/>
      <sheetName val="Deckblatt VR"/>
      <sheetName val="Ermittlung VR"/>
      <sheetName val="Sachkosten VR"/>
      <sheetName val="Erträge VR"/>
      <sheetName val="Finanzierungsplan VR"/>
      <sheetName val="Verteilungsschlüssel VR"/>
      <sheetName val="AV  VR"/>
      <sheetName val="Anlage A Abschreibung  VR"/>
      <sheetName val="Anlage I Instandhaltung VR"/>
      <sheetName val="Steigerungsrate - WBW VR"/>
      <sheetName val="Anlage D Darlehen VR"/>
      <sheetName val="Anlage L Landesbankdarlehen VR"/>
      <sheetName val="Anlage E Eigenkapitalzins  VR"/>
      <sheetName val="Anlage M Miete Pacht Leasing VR"/>
      <sheetName val="Auflösung Sonderposten V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frage1 orig"/>
      <sheetName val="Abfrage1 "/>
    </sheetNames>
    <sheetDataSet>
      <sheetData sheetId="0">
        <row r="1">
          <cell r="A1" t="str">
            <v>Lfd Nr</v>
          </cell>
          <cell r="B1" t="str">
            <v>Meldebg Nr</v>
          </cell>
          <cell r="C1" t="str">
            <v>COICOP</v>
          </cell>
          <cell r="D1" t="str">
            <v>Mbg alt</v>
          </cell>
          <cell r="E1" t="str">
            <v>Kurztext</v>
          </cell>
          <cell r="F1" t="str">
            <v>104</v>
          </cell>
          <cell r="G1" t="str">
            <v>204</v>
          </cell>
          <cell r="H1" t="str">
            <v>304</v>
          </cell>
          <cell r="I1" t="str">
            <v>404</v>
          </cell>
          <cell r="J1" t="str">
            <v>504</v>
          </cell>
          <cell r="K1" t="str">
            <v>604</v>
          </cell>
          <cell r="L1" t="str">
            <v>704</v>
          </cell>
          <cell r="M1" t="str">
            <v>804</v>
          </cell>
          <cell r="N1" t="str">
            <v>904</v>
          </cell>
          <cell r="O1" t="str">
            <v>1004</v>
          </cell>
          <cell r="P1" t="str">
            <v>1104</v>
          </cell>
          <cell r="Q1" t="str">
            <v>1204</v>
          </cell>
          <cell r="R1" t="str">
            <v>105</v>
          </cell>
          <cell r="S1" t="str">
            <v>Nr Stat Ber</v>
          </cell>
        </row>
        <row r="2">
          <cell r="A2">
            <v>1</v>
          </cell>
          <cell r="B2">
            <v>1</v>
          </cell>
          <cell r="C2">
            <v>112110100</v>
          </cell>
          <cell r="D2" t="str">
            <v>1</v>
          </cell>
          <cell r="E2" t="str">
            <v>Rindfleisch zum Kochen</v>
          </cell>
          <cell r="F2">
            <v>102.1</v>
          </cell>
          <cell r="G2">
            <v>102.8</v>
          </cell>
          <cell r="H2">
            <v>101.9</v>
          </cell>
          <cell r="I2">
            <v>103.6</v>
          </cell>
          <cell r="J2">
            <v>103.9</v>
          </cell>
          <cell r="K2">
            <v>104.7</v>
          </cell>
          <cell r="L2">
            <v>105.7</v>
          </cell>
          <cell r="M2">
            <v>106.4</v>
          </cell>
          <cell r="N2">
            <v>105.5</v>
          </cell>
          <cell r="O2">
            <v>105.5</v>
          </cell>
          <cell r="P2">
            <v>104.7</v>
          </cell>
          <cell r="Q2">
            <v>104.4</v>
          </cell>
          <cell r="S2">
            <v>110</v>
          </cell>
        </row>
        <row r="3">
          <cell r="A3">
            <v>2</v>
          </cell>
          <cell r="B3">
            <v>2</v>
          </cell>
          <cell r="C3">
            <v>112150100</v>
          </cell>
          <cell r="D3" t="str">
            <v>2</v>
          </cell>
          <cell r="E3" t="str">
            <v>Rindfleisch zum Schmoren bzw. Braten</v>
          </cell>
          <cell r="F3">
            <v>101.5</v>
          </cell>
          <cell r="G3">
            <v>100.7</v>
          </cell>
          <cell r="H3">
            <v>103.7</v>
          </cell>
          <cell r="I3">
            <v>101.3</v>
          </cell>
          <cell r="J3">
            <v>102.2</v>
          </cell>
          <cell r="K3">
            <v>102</v>
          </cell>
          <cell r="L3">
            <v>101.3</v>
          </cell>
          <cell r="M3">
            <v>103</v>
          </cell>
          <cell r="N3">
            <v>102</v>
          </cell>
          <cell r="O3">
            <v>101.6</v>
          </cell>
          <cell r="P3">
            <v>101.1</v>
          </cell>
          <cell r="Q3">
            <v>101.6</v>
          </cell>
          <cell r="S3">
            <v>210</v>
          </cell>
        </row>
        <row r="4">
          <cell r="A4">
            <v>3</v>
          </cell>
          <cell r="B4">
            <v>3</v>
          </cell>
          <cell r="C4">
            <v>112130100</v>
          </cell>
          <cell r="D4" t="str">
            <v>3</v>
          </cell>
          <cell r="E4" t="str">
            <v>Rindfleisch, Lende</v>
          </cell>
          <cell r="F4">
            <v>104.3</v>
          </cell>
          <cell r="G4">
            <v>104.6</v>
          </cell>
          <cell r="H4">
            <v>105.2</v>
          </cell>
          <cell r="I4">
            <v>105.2</v>
          </cell>
          <cell r="J4">
            <v>105.5</v>
          </cell>
          <cell r="K4">
            <v>105.2</v>
          </cell>
          <cell r="L4">
            <v>105.4</v>
          </cell>
          <cell r="M4">
            <v>105.4</v>
          </cell>
          <cell r="N4">
            <v>105.2</v>
          </cell>
          <cell r="O4">
            <v>105.1</v>
          </cell>
          <cell r="P4">
            <v>104.8</v>
          </cell>
          <cell r="Q4">
            <v>104.6</v>
          </cell>
          <cell r="S4">
            <v>310</v>
          </cell>
        </row>
        <row r="5">
          <cell r="A5">
            <v>4</v>
          </cell>
          <cell r="B5">
            <v>4</v>
          </cell>
          <cell r="C5">
            <v>112120100</v>
          </cell>
          <cell r="D5" t="str">
            <v>4</v>
          </cell>
          <cell r="E5" t="str">
            <v>Rinderrouladen</v>
          </cell>
          <cell r="F5">
            <v>100.4</v>
          </cell>
          <cell r="G5">
            <v>100.6</v>
          </cell>
          <cell r="H5">
            <v>100.3</v>
          </cell>
          <cell r="I5">
            <v>101.6</v>
          </cell>
          <cell r="J5">
            <v>100.3</v>
          </cell>
          <cell r="K5">
            <v>101.5</v>
          </cell>
          <cell r="L5">
            <v>101.2</v>
          </cell>
          <cell r="M5">
            <v>102.2</v>
          </cell>
          <cell r="N5">
            <v>101.9</v>
          </cell>
          <cell r="O5">
            <v>102.6</v>
          </cell>
          <cell r="P5">
            <v>102.1</v>
          </cell>
          <cell r="Q5">
            <v>102.1</v>
          </cell>
          <cell r="S5">
            <v>410</v>
          </cell>
        </row>
        <row r="6">
          <cell r="A6">
            <v>5</v>
          </cell>
          <cell r="B6">
            <v>5</v>
          </cell>
          <cell r="C6">
            <v>112290100</v>
          </cell>
          <cell r="D6" t="str">
            <v>5</v>
          </cell>
          <cell r="E6" t="str">
            <v>Kassler o. sonstiges Schweinefleisch</v>
          </cell>
          <cell r="F6">
            <v>104.2</v>
          </cell>
          <cell r="G6">
            <v>104.6</v>
          </cell>
          <cell r="H6">
            <v>102.6</v>
          </cell>
          <cell r="I6">
            <v>103.8</v>
          </cell>
          <cell r="J6">
            <v>102</v>
          </cell>
          <cell r="K6">
            <v>102.6</v>
          </cell>
          <cell r="L6">
            <v>104.8</v>
          </cell>
          <cell r="M6">
            <v>103.6</v>
          </cell>
          <cell r="N6">
            <v>103</v>
          </cell>
          <cell r="O6">
            <v>103.8</v>
          </cell>
          <cell r="P6">
            <v>103.4</v>
          </cell>
          <cell r="Q6">
            <v>105.6</v>
          </cell>
          <cell r="S6">
            <v>510</v>
          </cell>
        </row>
        <row r="7">
          <cell r="A7">
            <v>6</v>
          </cell>
          <cell r="B7">
            <v>6</v>
          </cell>
          <cell r="C7">
            <v>112290300</v>
          </cell>
          <cell r="D7" t="str">
            <v>6</v>
          </cell>
          <cell r="E7" t="str">
            <v>Schweinebraten</v>
          </cell>
          <cell r="F7">
            <v>100.6</v>
          </cell>
          <cell r="G7">
            <v>101.3</v>
          </cell>
          <cell r="H7">
            <v>101.3</v>
          </cell>
          <cell r="I7">
            <v>100</v>
          </cell>
          <cell r="J7">
            <v>100.8</v>
          </cell>
          <cell r="K7">
            <v>99.8</v>
          </cell>
          <cell r="L7">
            <v>100.8</v>
          </cell>
          <cell r="M7">
            <v>101.1</v>
          </cell>
          <cell r="N7">
            <v>102.9</v>
          </cell>
          <cell r="O7">
            <v>102.7</v>
          </cell>
          <cell r="P7">
            <v>101.4</v>
          </cell>
          <cell r="Q7">
            <v>101.9</v>
          </cell>
          <cell r="S7">
            <v>610</v>
          </cell>
        </row>
        <row r="8">
          <cell r="A8">
            <v>7</v>
          </cell>
          <cell r="B8">
            <v>7</v>
          </cell>
          <cell r="C8">
            <v>112210500</v>
          </cell>
          <cell r="D8" t="str">
            <v>7</v>
          </cell>
          <cell r="E8" t="str">
            <v>Schweinekotelett o. -schnitzel</v>
          </cell>
          <cell r="F8">
            <v>104</v>
          </cell>
          <cell r="G8">
            <v>107.2</v>
          </cell>
          <cell r="H8">
            <v>106.3</v>
          </cell>
          <cell r="I8">
            <v>107.5</v>
          </cell>
          <cell r="J8">
            <v>106.2</v>
          </cell>
          <cell r="K8">
            <v>107.4</v>
          </cell>
          <cell r="L8">
            <v>106.8</v>
          </cell>
          <cell r="M8">
            <v>107.4</v>
          </cell>
          <cell r="N8">
            <v>108</v>
          </cell>
          <cell r="O8">
            <v>109.3</v>
          </cell>
          <cell r="P8">
            <v>105.5</v>
          </cell>
          <cell r="Q8">
            <v>108.5</v>
          </cell>
          <cell r="S8">
            <v>710</v>
          </cell>
        </row>
        <row r="9">
          <cell r="A9">
            <v>8</v>
          </cell>
          <cell r="B9">
            <v>8</v>
          </cell>
          <cell r="C9">
            <v>112410100</v>
          </cell>
          <cell r="D9" t="str">
            <v>8</v>
          </cell>
          <cell r="E9" t="str">
            <v>Frisches Geflügelfleisch</v>
          </cell>
          <cell r="F9">
            <v>113.5</v>
          </cell>
          <cell r="G9">
            <v>113.2</v>
          </cell>
          <cell r="H9">
            <v>115.5</v>
          </cell>
          <cell r="I9">
            <v>113.6</v>
          </cell>
          <cell r="J9">
            <v>114.5</v>
          </cell>
          <cell r="K9">
            <v>108.7</v>
          </cell>
          <cell r="L9">
            <v>110.4</v>
          </cell>
          <cell r="M9">
            <v>111.1</v>
          </cell>
          <cell r="N9">
            <v>111.6</v>
          </cell>
          <cell r="O9">
            <v>111</v>
          </cell>
          <cell r="P9">
            <v>110.7</v>
          </cell>
          <cell r="Q9">
            <v>111.2</v>
          </cell>
          <cell r="S9">
            <v>810</v>
          </cell>
        </row>
        <row r="10">
          <cell r="A10">
            <v>9</v>
          </cell>
          <cell r="B10">
            <v>9</v>
          </cell>
          <cell r="C10">
            <v>112520100</v>
          </cell>
          <cell r="D10" t="str">
            <v>9</v>
          </cell>
          <cell r="E10" t="str">
            <v>Schweine-, Rinderleber o. a. Innereien</v>
          </cell>
          <cell r="F10">
            <v>100.9</v>
          </cell>
          <cell r="G10">
            <v>101.6</v>
          </cell>
          <cell r="H10">
            <v>101.2</v>
          </cell>
          <cell r="I10">
            <v>100.3</v>
          </cell>
          <cell r="J10">
            <v>102.3</v>
          </cell>
          <cell r="K10">
            <v>103</v>
          </cell>
          <cell r="L10">
            <v>102.1</v>
          </cell>
          <cell r="M10">
            <v>102.3</v>
          </cell>
          <cell r="N10">
            <v>103.2</v>
          </cell>
          <cell r="O10">
            <v>102.6</v>
          </cell>
          <cell r="P10">
            <v>102.3</v>
          </cell>
          <cell r="Q10">
            <v>102.3</v>
          </cell>
          <cell r="S10">
            <v>910</v>
          </cell>
        </row>
        <row r="11">
          <cell r="A11">
            <v>10</v>
          </cell>
          <cell r="B11">
            <v>10</v>
          </cell>
          <cell r="C11">
            <v>112180100</v>
          </cell>
          <cell r="D11" t="str">
            <v>10</v>
          </cell>
          <cell r="E11" t="str">
            <v>Kalbfleisch</v>
          </cell>
          <cell r="F11">
            <v>104.2</v>
          </cell>
          <cell r="G11">
            <v>104.6</v>
          </cell>
          <cell r="H11">
            <v>103.9</v>
          </cell>
          <cell r="I11">
            <v>103</v>
          </cell>
          <cell r="J11">
            <v>104.9</v>
          </cell>
          <cell r="K11">
            <v>104.8</v>
          </cell>
          <cell r="L11">
            <v>105.9</v>
          </cell>
          <cell r="M11">
            <v>107.6</v>
          </cell>
          <cell r="N11">
            <v>108.2</v>
          </cell>
          <cell r="O11">
            <v>109.4</v>
          </cell>
          <cell r="P11">
            <v>109.5</v>
          </cell>
          <cell r="Q11">
            <v>109</v>
          </cell>
          <cell r="S11">
            <v>1010</v>
          </cell>
        </row>
        <row r="12">
          <cell r="A12">
            <v>11</v>
          </cell>
          <cell r="B12">
            <v>11</v>
          </cell>
          <cell r="C12">
            <v>112720100</v>
          </cell>
          <cell r="D12" t="str">
            <v>11</v>
          </cell>
          <cell r="E12" t="str">
            <v>Hackfleisch</v>
          </cell>
          <cell r="F12">
            <v>99.9</v>
          </cell>
          <cell r="G12">
            <v>101.3</v>
          </cell>
          <cell r="H12">
            <v>102.1</v>
          </cell>
          <cell r="I12">
            <v>99.9</v>
          </cell>
          <cell r="J12">
            <v>100.3</v>
          </cell>
          <cell r="K12">
            <v>102.3</v>
          </cell>
          <cell r="L12">
            <v>100.4</v>
          </cell>
          <cell r="M12">
            <v>101.1</v>
          </cell>
          <cell r="N12">
            <v>102.8</v>
          </cell>
          <cell r="O12">
            <v>100.2</v>
          </cell>
          <cell r="P12">
            <v>99.5</v>
          </cell>
          <cell r="Q12">
            <v>100.9</v>
          </cell>
          <cell r="S12">
            <v>1110</v>
          </cell>
        </row>
        <row r="13">
          <cell r="A13">
            <v>12</v>
          </cell>
          <cell r="B13">
            <v>901</v>
          </cell>
          <cell r="C13">
            <v>112511100</v>
          </cell>
          <cell r="D13" t="str">
            <v>12</v>
          </cell>
          <cell r="E13" t="str">
            <v>Cervelatwurst</v>
          </cell>
          <cell r="F13">
            <v>100.5</v>
          </cell>
          <cell r="G13">
            <v>100.1</v>
          </cell>
          <cell r="H13">
            <v>100.8</v>
          </cell>
          <cell r="I13">
            <v>100.8</v>
          </cell>
          <cell r="J13">
            <v>101</v>
          </cell>
          <cell r="K13">
            <v>100.7</v>
          </cell>
          <cell r="L13">
            <v>100.4</v>
          </cell>
          <cell r="M13">
            <v>100.5</v>
          </cell>
          <cell r="N13">
            <v>100.7</v>
          </cell>
          <cell r="O13">
            <v>100.6</v>
          </cell>
          <cell r="P13">
            <v>101.3</v>
          </cell>
          <cell r="Q13">
            <v>101.8</v>
          </cell>
          <cell r="S13">
            <v>1210</v>
          </cell>
        </row>
        <row r="14">
          <cell r="A14">
            <v>13</v>
          </cell>
          <cell r="B14">
            <v>13</v>
          </cell>
          <cell r="C14">
            <v>112511200</v>
          </cell>
          <cell r="D14" t="str">
            <v>13</v>
          </cell>
          <cell r="E14" t="str">
            <v>Dauerwurst, auch Geflügelwurst</v>
          </cell>
          <cell r="F14">
            <v>104</v>
          </cell>
          <cell r="G14">
            <v>104.1</v>
          </cell>
          <cell r="H14">
            <v>104.7</v>
          </cell>
          <cell r="I14">
            <v>106</v>
          </cell>
          <cell r="J14">
            <v>106.8</v>
          </cell>
          <cell r="K14">
            <v>104.2</v>
          </cell>
          <cell r="L14">
            <v>105</v>
          </cell>
          <cell r="M14">
            <v>105.3</v>
          </cell>
          <cell r="N14">
            <v>105.3</v>
          </cell>
          <cell r="O14">
            <v>105.7</v>
          </cell>
          <cell r="P14">
            <v>104.4</v>
          </cell>
          <cell r="Q14">
            <v>104</v>
          </cell>
          <cell r="S14">
            <v>1310</v>
          </cell>
        </row>
        <row r="15">
          <cell r="A15">
            <v>14</v>
          </cell>
          <cell r="B15">
            <v>14</v>
          </cell>
          <cell r="C15">
            <v>112512200</v>
          </cell>
          <cell r="D15" t="str">
            <v>14</v>
          </cell>
          <cell r="E15" t="str">
            <v>Bratwurst, auch Geflügelwurst</v>
          </cell>
          <cell r="F15">
            <v>101.7</v>
          </cell>
          <cell r="G15">
            <v>100.9</v>
          </cell>
          <cell r="H15">
            <v>102.4</v>
          </cell>
          <cell r="I15">
            <v>100</v>
          </cell>
          <cell r="J15">
            <v>101.1</v>
          </cell>
          <cell r="K15">
            <v>101.2</v>
          </cell>
          <cell r="L15">
            <v>102</v>
          </cell>
          <cell r="M15">
            <v>101.8</v>
          </cell>
          <cell r="N15">
            <v>101</v>
          </cell>
          <cell r="O15">
            <v>100.1</v>
          </cell>
          <cell r="P15">
            <v>101.4</v>
          </cell>
          <cell r="Q15">
            <v>100.2</v>
          </cell>
          <cell r="S15">
            <v>1410</v>
          </cell>
        </row>
        <row r="16">
          <cell r="A16">
            <v>15</v>
          </cell>
          <cell r="B16">
            <v>15</v>
          </cell>
          <cell r="C16">
            <v>112513100</v>
          </cell>
          <cell r="D16" t="str">
            <v>15</v>
          </cell>
          <cell r="E16" t="str">
            <v>Leber- o. Blutwurst (ohne Konserven)</v>
          </cell>
          <cell r="F16">
            <v>101.6</v>
          </cell>
          <cell r="G16">
            <v>102.3</v>
          </cell>
          <cell r="H16">
            <v>103.2</v>
          </cell>
          <cell r="I16">
            <v>101.9</v>
          </cell>
          <cell r="J16">
            <v>103.2</v>
          </cell>
          <cell r="K16">
            <v>102.2</v>
          </cell>
          <cell r="L16">
            <v>103.3</v>
          </cell>
          <cell r="M16">
            <v>102.2</v>
          </cell>
          <cell r="N16">
            <v>102.2</v>
          </cell>
          <cell r="O16">
            <v>102.7</v>
          </cell>
          <cell r="P16">
            <v>102.8</v>
          </cell>
          <cell r="Q16">
            <v>101.7</v>
          </cell>
          <cell r="S16">
            <v>1510</v>
          </cell>
        </row>
        <row r="17">
          <cell r="A17">
            <v>16</v>
          </cell>
          <cell r="B17">
            <v>16</v>
          </cell>
          <cell r="C17">
            <v>112512100</v>
          </cell>
          <cell r="D17" t="str">
            <v>16</v>
          </cell>
          <cell r="E17" t="str">
            <v>Fleischwurst, auch Geflügelwurst</v>
          </cell>
          <cell r="F17">
            <v>102</v>
          </cell>
          <cell r="G17">
            <v>102</v>
          </cell>
          <cell r="H17">
            <v>104.3</v>
          </cell>
          <cell r="I17">
            <v>103.1</v>
          </cell>
          <cell r="J17">
            <v>105.2</v>
          </cell>
          <cell r="K17">
            <v>104</v>
          </cell>
          <cell r="L17">
            <v>103.8</v>
          </cell>
          <cell r="M17">
            <v>102.9</v>
          </cell>
          <cell r="N17">
            <v>104.4</v>
          </cell>
          <cell r="O17">
            <v>103.6</v>
          </cell>
          <cell r="P17">
            <v>103.5</v>
          </cell>
          <cell r="Q17">
            <v>104.4</v>
          </cell>
          <cell r="S17">
            <v>1610</v>
          </cell>
        </row>
        <row r="18">
          <cell r="A18">
            <v>17</v>
          </cell>
          <cell r="B18">
            <v>17</v>
          </cell>
          <cell r="C18">
            <v>112512300</v>
          </cell>
          <cell r="D18" t="str">
            <v>17</v>
          </cell>
          <cell r="E18" t="str">
            <v>Wurstaufschnitt, auch Geflügelwurst</v>
          </cell>
          <cell r="F18">
            <v>103.1</v>
          </cell>
          <cell r="G18">
            <v>104.4</v>
          </cell>
          <cell r="H18">
            <v>102.4</v>
          </cell>
          <cell r="I18">
            <v>103.5</v>
          </cell>
          <cell r="J18">
            <v>103.9</v>
          </cell>
          <cell r="K18">
            <v>104</v>
          </cell>
          <cell r="L18">
            <v>104.2</v>
          </cell>
          <cell r="M18">
            <v>102.6</v>
          </cell>
          <cell r="N18">
            <v>103</v>
          </cell>
          <cell r="O18">
            <v>105.3</v>
          </cell>
          <cell r="P18">
            <v>104.6</v>
          </cell>
          <cell r="Q18">
            <v>104.6</v>
          </cell>
          <cell r="S18">
            <v>1710</v>
          </cell>
        </row>
        <row r="19">
          <cell r="A19">
            <v>18</v>
          </cell>
          <cell r="B19">
            <v>18</v>
          </cell>
          <cell r="C19">
            <v>112515100</v>
          </cell>
          <cell r="D19" t="str">
            <v>18</v>
          </cell>
          <cell r="E19" t="str">
            <v>Schinken o. a. gegartes Fleisch</v>
          </cell>
          <cell r="F19">
            <v>102.1</v>
          </cell>
          <cell r="G19">
            <v>101.3</v>
          </cell>
          <cell r="H19">
            <v>101.1</v>
          </cell>
          <cell r="I19">
            <v>100</v>
          </cell>
          <cell r="J19">
            <v>101</v>
          </cell>
          <cell r="K19">
            <v>100</v>
          </cell>
          <cell r="L19">
            <v>100.4</v>
          </cell>
          <cell r="M19">
            <v>100.8</v>
          </cell>
          <cell r="N19">
            <v>101.2</v>
          </cell>
          <cell r="O19">
            <v>102.8</v>
          </cell>
          <cell r="P19">
            <v>101.4</v>
          </cell>
          <cell r="Q19">
            <v>103.1</v>
          </cell>
          <cell r="S19">
            <v>1810</v>
          </cell>
        </row>
        <row r="20">
          <cell r="A20">
            <v>19</v>
          </cell>
          <cell r="B20">
            <v>19</v>
          </cell>
          <cell r="C20">
            <v>112515200</v>
          </cell>
          <cell r="D20" t="str">
            <v>19</v>
          </cell>
          <cell r="E20" t="str">
            <v>Schinken-, Bauchspeck o. roher Schinken</v>
          </cell>
          <cell r="F20">
            <v>104.4</v>
          </cell>
          <cell r="G20">
            <v>104.5</v>
          </cell>
          <cell r="H20">
            <v>104.6</v>
          </cell>
          <cell r="I20">
            <v>103.6</v>
          </cell>
          <cell r="J20">
            <v>103.7</v>
          </cell>
          <cell r="K20">
            <v>104.3</v>
          </cell>
          <cell r="L20">
            <v>104</v>
          </cell>
          <cell r="M20">
            <v>103.3</v>
          </cell>
          <cell r="N20">
            <v>104.3</v>
          </cell>
          <cell r="O20">
            <v>104.3</v>
          </cell>
          <cell r="P20">
            <v>106.3</v>
          </cell>
          <cell r="Q20">
            <v>106.4</v>
          </cell>
          <cell r="S20">
            <v>1910</v>
          </cell>
        </row>
        <row r="21">
          <cell r="A21">
            <v>20</v>
          </cell>
          <cell r="B21">
            <v>902</v>
          </cell>
          <cell r="C21">
            <v>112515300</v>
          </cell>
          <cell r="D21" t="str">
            <v>20</v>
          </cell>
          <cell r="E21" t="str">
            <v>Bauchspeck</v>
          </cell>
          <cell r="F21">
            <v>105.6</v>
          </cell>
          <cell r="G21">
            <v>105.6</v>
          </cell>
          <cell r="H21">
            <v>105.3</v>
          </cell>
          <cell r="I21">
            <v>105.3</v>
          </cell>
          <cell r="J21">
            <v>105.1</v>
          </cell>
          <cell r="K21">
            <v>105.5</v>
          </cell>
          <cell r="L21">
            <v>105.5</v>
          </cell>
          <cell r="M21">
            <v>105.3</v>
          </cell>
          <cell r="N21">
            <v>105.1</v>
          </cell>
          <cell r="O21">
            <v>105.3</v>
          </cell>
          <cell r="P21">
            <v>105.7</v>
          </cell>
          <cell r="Q21">
            <v>105.7</v>
          </cell>
          <cell r="S21">
            <v>2010</v>
          </cell>
        </row>
        <row r="22">
          <cell r="A22">
            <v>21</v>
          </cell>
          <cell r="B22">
            <v>903</v>
          </cell>
          <cell r="C22">
            <v>115500100</v>
          </cell>
          <cell r="D22" t="str">
            <v>21</v>
          </cell>
          <cell r="E22" t="str">
            <v>Schweineschmalz</v>
          </cell>
          <cell r="F22">
            <v>98.8</v>
          </cell>
          <cell r="G22">
            <v>100.4</v>
          </cell>
          <cell r="H22">
            <v>100.4</v>
          </cell>
          <cell r="I22">
            <v>100.4</v>
          </cell>
          <cell r="J22">
            <v>100.4</v>
          </cell>
          <cell r="K22">
            <v>99</v>
          </cell>
          <cell r="L22">
            <v>98.1</v>
          </cell>
          <cell r="M22">
            <v>98.1</v>
          </cell>
          <cell r="N22">
            <v>98.1</v>
          </cell>
          <cell r="O22">
            <v>98.5</v>
          </cell>
          <cell r="P22">
            <v>96</v>
          </cell>
          <cell r="Q22">
            <v>96.6</v>
          </cell>
          <cell r="S22">
            <v>2110</v>
          </cell>
        </row>
        <row r="23">
          <cell r="A23">
            <v>22</v>
          </cell>
          <cell r="B23">
            <v>20</v>
          </cell>
          <cell r="C23">
            <v>113111100</v>
          </cell>
          <cell r="D23" t="str">
            <v>22</v>
          </cell>
          <cell r="E23" t="str">
            <v>Frischer Fisch im Anschnitt</v>
          </cell>
          <cell r="F23">
            <v>117.2</v>
          </cell>
          <cell r="G23">
            <v>128.80000000000001</v>
          </cell>
          <cell r="H23">
            <v>125.4</v>
          </cell>
          <cell r="I23">
            <v>117.3</v>
          </cell>
          <cell r="J23">
            <v>114.3</v>
          </cell>
          <cell r="K23">
            <v>113.7</v>
          </cell>
          <cell r="L23">
            <v>121.8</v>
          </cell>
          <cell r="M23">
            <v>120.4</v>
          </cell>
          <cell r="N23">
            <v>130.9</v>
          </cell>
          <cell r="O23">
            <v>141.9</v>
          </cell>
          <cell r="P23">
            <v>137.80000000000001</v>
          </cell>
          <cell r="Q23">
            <v>134.30000000000001</v>
          </cell>
          <cell r="S23">
            <v>2210</v>
          </cell>
        </row>
        <row r="24">
          <cell r="A24">
            <v>23</v>
          </cell>
          <cell r="B24">
            <v>21</v>
          </cell>
          <cell r="C24">
            <v>113131100</v>
          </cell>
          <cell r="D24" t="str">
            <v>23</v>
          </cell>
          <cell r="E24" t="str">
            <v>Frisches Fischfilet</v>
          </cell>
          <cell r="F24">
            <v>108.1</v>
          </cell>
          <cell r="G24">
            <v>111.5</v>
          </cell>
          <cell r="H24">
            <v>108.1</v>
          </cell>
          <cell r="I24">
            <v>109.4</v>
          </cell>
          <cell r="J24">
            <v>105.9</v>
          </cell>
          <cell r="K24">
            <v>110.7</v>
          </cell>
          <cell r="L24">
            <v>109.3</v>
          </cell>
          <cell r="M24">
            <v>106.7</v>
          </cell>
          <cell r="N24">
            <v>110.2</v>
          </cell>
          <cell r="O24">
            <v>109.5</v>
          </cell>
          <cell r="P24">
            <v>115.2</v>
          </cell>
          <cell r="Q24">
            <v>119.2</v>
          </cell>
          <cell r="S24">
            <v>2310</v>
          </cell>
        </row>
        <row r="25">
          <cell r="A25">
            <v>24</v>
          </cell>
          <cell r="B25">
            <v>904</v>
          </cell>
          <cell r="C25">
            <v>113131200</v>
          </cell>
          <cell r="D25" t="str">
            <v>24</v>
          </cell>
          <cell r="E25" t="str">
            <v>Rotbarsch-/Goldbarsch-Filet</v>
          </cell>
          <cell r="F25">
            <v>120</v>
          </cell>
          <cell r="G25">
            <v>118.8</v>
          </cell>
          <cell r="H25">
            <v>112.4</v>
          </cell>
          <cell r="I25">
            <v>118.6</v>
          </cell>
          <cell r="J25">
            <v>112.5</v>
          </cell>
          <cell r="K25">
            <v>123.5</v>
          </cell>
          <cell r="L25">
            <v>121.1</v>
          </cell>
          <cell r="M25">
            <v>112.2</v>
          </cell>
          <cell r="N25">
            <v>112.6</v>
          </cell>
          <cell r="O25">
            <v>118</v>
          </cell>
          <cell r="P25">
            <v>114.1</v>
          </cell>
          <cell r="Q25">
            <v>119.2</v>
          </cell>
          <cell r="S25">
            <v>2410</v>
          </cell>
        </row>
        <row r="26">
          <cell r="A26">
            <v>25</v>
          </cell>
          <cell r="B26">
            <v>22</v>
          </cell>
          <cell r="C26">
            <v>113300100</v>
          </cell>
          <cell r="D26" t="str">
            <v>25</v>
          </cell>
          <cell r="E26" t="str">
            <v>Räucherfisch</v>
          </cell>
          <cell r="F26">
            <v>115.6</v>
          </cell>
          <cell r="G26">
            <v>115.5</v>
          </cell>
          <cell r="H26">
            <v>117.5</v>
          </cell>
          <cell r="I26">
            <v>118.4</v>
          </cell>
          <cell r="J26">
            <v>118.8</v>
          </cell>
          <cell r="K26">
            <v>118.9</v>
          </cell>
          <cell r="L26">
            <v>120.3</v>
          </cell>
          <cell r="M26">
            <v>121</v>
          </cell>
          <cell r="N26">
            <v>119.8</v>
          </cell>
          <cell r="O26">
            <v>119.1</v>
          </cell>
          <cell r="P26">
            <v>111.6</v>
          </cell>
          <cell r="Q26">
            <v>119.3</v>
          </cell>
          <cell r="S26">
            <v>2510</v>
          </cell>
        </row>
        <row r="27">
          <cell r="A27">
            <v>26</v>
          </cell>
          <cell r="B27">
            <v>23</v>
          </cell>
          <cell r="C27">
            <v>112450100</v>
          </cell>
          <cell r="D27" t="str">
            <v>26</v>
          </cell>
          <cell r="E27" t="str">
            <v>Geflügelfleisch, tiefgefroren</v>
          </cell>
          <cell r="F27">
            <v>101.4</v>
          </cell>
          <cell r="G27">
            <v>101.9</v>
          </cell>
          <cell r="H27">
            <v>104.1</v>
          </cell>
          <cell r="I27">
            <v>103.7</v>
          </cell>
          <cell r="J27">
            <v>101.9</v>
          </cell>
          <cell r="K27">
            <v>101</v>
          </cell>
          <cell r="L27">
            <v>98.7</v>
          </cell>
          <cell r="M27">
            <v>99.2</v>
          </cell>
          <cell r="N27">
            <v>98.3</v>
          </cell>
          <cell r="O27">
            <v>99.7</v>
          </cell>
          <cell r="P27">
            <v>99.2</v>
          </cell>
          <cell r="Q27">
            <v>98.3</v>
          </cell>
          <cell r="S27">
            <v>2610</v>
          </cell>
        </row>
        <row r="28">
          <cell r="A28">
            <v>27</v>
          </cell>
          <cell r="B28">
            <v>24</v>
          </cell>
          <cell r="C28">
            <v>112710100</v>
          </cell>
          <cell r="D28" t="str">
            <v>27</v>
          </cell>
          <cell r="E28" t="str">
            <v>Kaninchen- o. a. Wildfleisch</v>
          </cell>
          <cell r="F28">
            <v>107.2</v>
          </cell>
          <cell r="G28">
            <v>107.2</v>
          </cell>
          <cell r="H28">
            <v>108.1</v>
          </cell>
          <cell r="I28">
            <v>111.2</v>
          </cell>
          <cell r="J28">
            <v>112.9</v>
          </cell>
          <cell r="K28">
            <v>113.8</v>
          </cell>
          <cell r="L28">
            <v>113.8</v>
          </cell>
          <cell r="M28">
            <v>113.8</v>
          </cell>
          <cell r="N28">
            <v>112.1</v>
          </cell>
          <cell r="O28">
            <v>117.8</v>
          </cell>
          <cell r="P28">
            <v>117.8</v>
          </cell>
          <cell r="Q28">
            <v>124.1</v>
          </cell>
          <cell r="S28">
            <v>2710</v>
          </cell>
        </row>
        <row r="29">
          <cell r="A29">
            <v>28</v>
          </cell>
          <cell r="B29">
            <v>25</v>
          </cell>
          <cell r="C29">
            <v>112300100</v>
          </cell>
          <cell r="D29" t="str">
            <v>28</v>
          </cell>
          <cell r="E29" t="str">
            <v>Lammfleisch, tiefgefroren o. frisch</v>
          </cell>
          <cell r="F29">
            <v>114.6</v>
          </cell>
          <cell r="G29">
            <v>116.1</v>
          </cell>
          <cell r="H29">
            <v>115.8</v>
          </cell>
          <cell r="I29">
            <v>120.2</v>
          </cell>
          <cell r="J29">
            <v>121.3</v>
          </cell>
          <cell r="K29">
            <v>121</v>
          </cell>
          <cell r="L29">
            <v>122.7</v>
          </cell>
          <cell r="M29">
            <v>126.3</v>
          </cell>
          <cell r="N29">
            <v>127.2</v>
          </cell>
          <cell r="O29">
            <v>126</v>
          </cell>
          <cell r="P29">
            <v>126</v>
          </cell>
          <cell r="Q29">
            <v>123.1</v>
          </cell>
          <cell r="S29">
            <v>2810</v>
          </cell>
        </row>
        <row r="30">
          <cell r="A30">
            <v>29</v>
          </cell>
          <cell r="B30">
            <v>26</v>
          </cell>
          <cell r="C30">
            <v>112630100</v>
          </cell>
          <cell r="D30" t="str">
            <v>29</v>
          </cell>
          <cell r="E30" t="str">
            <v>Tafelfertiges Fleisch, tiefgefroren</v>
          </cell>
          <cell r="F30">
            <v>93.2</v>
          </cell>
          <cell r="G30">
            <v>93.2</v>
          </cell>
          <cell r="H30">
            <v>92.5</v>
          </cell>
          <cell r="I30">
            <v>92.5</v>
          </cell>
          <cell r="J30">
            <v>92.5</v>
          </cell>
          <cell r="K30">
            <v>92.5</v>
          </cell>
          <cell r="L30">
            <v>95.2</v>
          </cell>
          <cell r="M30">
            <v>96.5</v>
          </cell>
          <cell r="N30">
            <v>96.5</v>
          </cell>
          <cell r="O30">
            <v>93.9</v>
          </cell>
          <cell r="P30">
            <v>95.2</v>
          </cell>
          <cell r="Q30">
            <v>95.2</v>
          </cell>
          <cell r="S30">
            <v>2910</v>
          </cell>
        </row>
        <row r="31">
          <cell r="A31">
            <v>30</v>
          </cell>
          <cell r="B31">
            <v>27</v>
          </cell>
          <cell r="C31">
            <v>113431200</v>
          </cell>
          <cell r="D31" t="str">
            <v>30</v>
          </cell>
          <cell r="E31" t="str">
            <v>Fischzubereitung, tiefgefroren</v>
          </cell>
          <cell r="F31">
            <v>81.5</v>
          </cell>
          <cell r="G31">
            <v>80.2</v>
          </cell>
          <cell r="H31">
            <v>80.7</v>
          </cell>
          <cell r="I31">
            <v>80.2</v>
          </cell>
          <cell r="J31">
            <v>79.8</v>
          </cell>
          <cell r="K31">
            <v>79.400000000000006</v>
          </cell>
          <cell r="L31">
            <v>79.400000000000006</v>
          </cell>
          <cell r="M31">
            <v>78.599999999999994</v>
          </cell>
          <cell r="N31">
            <v>79</v>
          </cell>
          <cell r="O31">
            <v>79.8</v>
          </cell>
          <cell r="P31">
            <v>79</v>
          </cell>
          <cell r="Q31">
            <v>79</v>
          </cell>
          <cell r="S31">
            <v>3010</v>
          </cell>
        </row>
        <row r="32">
          <cell r="A32">
            <v>31</v>
          </cell>
          <cell r="B32">
            <v>28</v>
          </cell>
          <cell r="C32">
            <v>113431100</v>
          </cell>
          <cell r="D32" t="str">
            <v>31</v>
          </cell>
          <cell r="E32" t="str">
            <v>Fischstäbchen</v>
          </cell>
          <cell r="F32">
            <v>90.5</v>
          </cell>
          <cell r="G32">
            <v>89.8</v>
          </cell>
          <cell r="H32">
            <v>91.1</v>
          </cell>
          <cell r="I32">
            <v>93</v>
          </cell>
          <cell r="J32">
            <v>92.4</v>
          </cell>
          <cell r="K32">
            <v>93</v>
          </cell>
          <cell r="L32">
            <v>89.1</v>
          </cell>
          <cell r="M32">
            <v>90.4</v>
          </cell>
          <cell r="N32">
            <v>90.4</v>
          </cell>
          <cell r="O32">
            <v>89.7</v>
          </cell>
          <cell r="P32">
            <v>89.7</v>
          </cell>
          <cell r="Q32">
            <v>89.1</v>
          </cell>
          <cell r="S32">
            <v>3110</v>
          </cell>
        </row>
        <row r="33">
          <cell r="A33">
            <v>32</v>
          </cell>
          <cell r="B33">
            <v>29</v>
          </cell>
          <cell r="C33">
            <v>111440100</v>
          </cell>
          <cell r="D33" t="str">
            <v>32</v>
          </cell>
          <cell r="E33" t="str">
            <v>Pizza, tiefgefroren o. frisch</v>
          </cell>
          <cell r="F33">
            <v>106.5</v>
          </cell>
          <cell r="G33">
            <v>106.5</v>
          </cell>
          <cell r="H33">
            <v>106.5</v>
          </cell>
          <cell r="I33">
            <v>107.1</v>
          </cell>
          <cell r="J33">
            <v>107.1</v>
          </cell>
          <cell r="K33">
            <v>108.3</v>
          </cell>
          <cell r="L33">
            <v>106.5</v>
          </cell>
          <cell r="M33">
            <v>107.1</v>
          </cell>
          <cell r="N33">
            <v>105.9</v>
          </cell>
          <cell r="O33">
            <v>105.3</v>
          </cell>
          <cell r="P33">
            <v>106.5</v>
          </cell>
          <cell r="Q33">
            <v>106.5</v>
          </cell>
          <cell r="S33">
            <v>3210</v>
          </cell>
        </row>
        <row r="34">
          <cell r="A34">
            <v>33</v>
          </cell>
          <cell r="B34">
            <v>30</v>
          </cell>
          <cell r="C34">
            <v>117911100</v>
          </cell>
          <cell r="D34" t="str">
            <v>33</v>
          </cell>
          <cell r="E34" t="str">
            <v>Pommes frites, tiefgefroren</v>
          </cell>
          <cell r="F34">
            <v>93.1</v>
          </cell>
          <cell r="G34">
            <v>95</v>
          </cell>
          <cell r="H34">
            <v>95</v>
          </cell>
          <cell r="I34">
            <v>93.8</v>
          </cell>
          <cell r="J34">
            <v>93.1</v>
          </cell>
          <cell r="K34">
            <v>95</v>
          </cell>
          <cell r="L34">
            <v>94.4</v>
          </cell>
          <cell r="M34">
            <v>95.6</v>
          </cell>
          <cell r="N34">
            <v>92.6</v>
          </cell>
          <cell r="O34">
            <v>92</v>
          </cell>
          <cell r="P34">
            <v>92.6</v>
          </cell>
          <cell r="Q34">
            <v>92.6</v>
          </cell>
          <cell r="S34">
            <v>3310</v>
          </cell>
        </row>
        <row r="35">
          <cell r="A35">
            <v>34</v>
          </cell>
          <cell r="B35">
            <v>31</v>
          </cell>
          <cell r="C35">
            <v>117610100</v>
          </cell>
          <cell r="D35" t="str">
            <v>34</v>
          </cell>
          <cell r="E35" t="str">
            <v>Spinat, tiefgefroren</v>
          </cell>
          <cell r="F35">
            <v>104.2</v>
          </cell>
          <cell r="G35">
            <v>107</v>
          </cell>
          <cell r="H35">
            <v>107</v>
          </cell>
          <cell r="I35">
            <v>107</v>
          </cell>
          <cell r="J35">
            <v>109.7</v>
          </cell>
          <cell r="K35">
            <v>108.3</v>
          </cell>
          <cell r="L35">
            <v>108.3</v>
          </cell>
          <cell r="M35">
            <v>105.4</v>
          </cell>
          <cell r="N35">
            <v>106.9</v>
          </cell>
          <cell r="O35">
            <v>105.4</v>
          </cell>
          <cell r="P35">
            <v>105.4</v>
          </cell>
          <cell r="Q35">
            <v>101.1</v>
          </cell>
          <cell r="S35">
            <v>3410</v>
          </cell>
        </row>
        <row r="36">
          <cell r="A36">
            <v>35</v>
          </cell>
          <cell r="B36">
            <v>32</v>
          </cell>
          <cell r="C36">
            <v>117690100</v>
          </cell>
          <cell r="D36" t="str">
            <v>35</v>
          </cell>
          <cell r="E36" t="str">
            <v>Anderes Gemüse, tiefgefroren</v>
          </cell>
          <cell r="F36">
            <v>97.5</v>
          </cell>
          <cell r="G36">
            <v>97.5</v>
          </cell>
          <cell r="H36">
            <v>97.5</v>
          </cell>
          <cell r="I36">
            <v>98.5</v>
          </cell>
          <cell r="J36">
            <v>100.5</v>
          </cell>
          <cell r="K36">
            <v>98.5</v>
          </cell>
          <cell r="L36">
            <v>97.5</v>
          </cell>
          <cell r="M36">
            <v>96.5</v>
          </cell>
          <cell r="N36">
            <v>99.4</v>
          </cell>
          <cell r="O36">
            <v>97.4</v>
          </cell>
          <cell r="P36">
            <v>96.5</v>
          </cell>
          <cell r="Q36">
            <v>96.5</v>
          </cell>
          <cell r="S36">
            <v>3510</v>
          </cell>
        </row>
        <row r="37">
          <cell r="A37">
            <v>36</v>
          </cell>
          <cell r="B37">
            <v>34</v>
          </cell>
          <cell r="C37">
            <v>118500100</v>
          </cell>
          <cell r="D37" t="str">
            <v>36</v>
          </cell>
          <cell r="E37" t="str">
            <v>Speiseeis</v>
          </cell>
          <cell r="F37">
            <v>94.2</v>
          </cell>
          <cell r="G37">
            <v>95.8</v>
          </cell>
          <cell r="H37">
            <v>95</v>
          </cell>
          <cell r="I37">
            <v>95.4</v>
          </cell>
          <cell r="J37">
            <v>95.4</v>
          </cell>
          <cell r="K37">
            <v>94.6</v>
          </cell>
          <cell r="L37">
            <v>94.3</v>
          </cell>
          <cell r="M37">
            <v>90.5</v>
          </cell>
          <cell r="N37">
            <v>90.8</v>
          </cell>
          <cell r="O37">
            <v>88.2</v>
          </cell>
          <cell r="P37">
            <v>88.2</v>
          </cell>
          <cell r="Q37">
            <v>87.1</v>
          </cell>
          <cell r="S37">
            <v>3610</v>
          </cell>
        </row>
        <row r="38">
          <cell r="A38">
            <v>37</v>
          </cell>
          <cell r="B38">
            <v>35</v>
          </cell>
          <cell r="C38">
            <v>118500200</v>
          </cell>
          <cell r="D38" t="str">
            <v>37</v>
          </cell>
          <cell r="E38" t="str">
            <v>Portioniertes Speiseeis</v>
          </cell>
          <cell r="F38">
            <v>94.7</v>
          </cell>
          <cell r="G38">
            <v>94.2</v>
          </cell>
          <cell r="H38">
            <v>94.2</v>
          </cell>
          <cell r="I38">
            <v>93.7</v>
          </cell>
          <cell r="J38">
            <v>93.2</v>
          </cell>
          <cell r="K38">
            <v>91.7</v>
          </cell>
          <cell r="L38">
            <v>94.8</v>
          </cell>
          <cell r="M38">
            <v>94.8</v>
          </cell>
          <cell r="N38">
            <v>93.3</v>
          </cell>
          <cell r="O38">
            <v>94.3</v>
          </cell>
          <cell r="P38">
            <v>94.8</v>
          </cell>
          <cell r="Q38">
            <v>94.8</v>
          </cell>
          <cell r="S38">
            <v>3710</v>
          </cell>
        </row>
        <row r="39">
          <cell r="A39">
            <v>38</v>
          </cell>
          <cell r="B39">
            <v>36</v>
          </cell>
          <cell r="C39">
            <v>111431100</v>
          </cell>
          <cell r="D39" t="str">
            <v>38</v>
          </cell>
          <cell r="E39" t="str">
            <v>Kuchen o. Torten, tiefgefroren</v>
          </cell>
          <cell r="F39">
            <v>98.5</v>
          </cell>
          <cell r="G39">
            <v>98.5</v>
          </cell>
          <cell r="H39">
            <v>98.5</v>
          </cell>
          <cell r="I39">
            <v>96.5</v>
          </cell>
          <cell r="J39">
            <v>97.8</v>
          </cell>
          <cell r="K39">
            <v>97.2</v>
          </cell>
          <cell r="L39">
            <v>97.2</v>
          </cell>
          <cell r="M39">
            <v>97.2</v>
          </cell>
          <cell r="N39">
            <v>97.2</v>
          </cell>
          <cell r="O39">
            <v>97.2</v>
          </cell>
          <cell r="P39">
            <v>97.2</v>
          </cell>
          <cell r="Q39">
            <v>97.2</v>
          </cell>
          <cell r="S39">
            <v>3810</v>
          </cell>
        </row>
        <row r="40">
          <cell r="A40">
            <v>39</v>
          </cell>
          <cell r="B40">
            <v>37</v>
          </cell>
          <cell r="C40">
            <v>114700100</v>
          </cell>
          <cell r="D40" t="str">
            <v>39</v>
          </cell>
          <cell r="E40" t="str">
            <v>Eier</v>
          </cell>
          <cell r="F40">
            <v>123.3</v>
          </cell>
          <cell r="G40">
            <v>121.7</v>
          </cell>
          <cell r="H40">
            <v>120.9</v>
          </cell>
          <cell r="I40">
            <v>118.5</v>
          </cell>
          <cell r="J40">
            <v>117.7</v>
          </cell>
          <cell r="K40">
            <v>117.7</v>
          </cell>
          <cell r="L40">
            <v>117.7</v>
          </cell>
          <cell r="M40">
            <v>116.1</v>
          </cell>
          <cell r="N40">
            <v>117.7</v>
          </cell>
          <cell r="O40">
            <v>118.5</v>
          </cell>
          <cell r="P40">
            <v>120.1</v>
          </cell>
          <cell r="Q40">
            <v>119.3</v>
          </cell>
          <cell r="S40">
            <v>3910</v>
          </cell>
        </row>
        <row r="41">
          <cell r="A41">
            <v>40</v>
          </cell>
          <cell r="B41">
            <v>38</v>
          </cell>
          <cell r="C41">
            <v>114110100</v>
          </cell>
          <cell r="D41" t="str">
            <v>40</v>
          </cell>
          <cell r="E41" t="str">
            <v>Frische Vollmilch</v>
          </cell>
          <cell r="F41">
            <v>108.7</v>
          </cell>
          <cell r="G41">
            <v>108.7</v>
          </cell>
          <cell r="H41">
            <v>108.7</v>
          </cell>
          <cell r="I41">
            <v>108.7</v>
          </cell>
          <cell r="J41">
            <v>108.7</v>
          </cell>
          <cell r="K41">
            <v>108.7</v>
          </cell>
          <cell r="L41">
            <v>108.7</v>
          </cell>
          <cell r="M41">
            <v>107</v>
          </cell>
          <cell r="N41">
            <v>107</v>
          </cell>
          <cell r="O41">
            <v>107</v>
          </cell>
          <cell r="P41">
            <v>107</v>
          </cell>
          <cell r="Q41">
            <v>107</v>
          </cell>
          <cell r="S41">
            <v>4010</v>
          </cell>
        </row>
        <row r="42">
          <cell r="A42">
            <v>41</v>
          </cell>
          <cell r="B42">
            <v>39</v>
          </cell>
          <cell r="C42">
            <v>114150100</v>
          </cell>
          <cell r="D42" t="str">
            <v>41</v>
          </cell>
          <cell r="E42" t="str">
            <v>H-Milch</v>
          </cell>
          <cell r="F42">
            <v>107.3</v>
          </cell>
          <cell r="G42">
            <v>105.6</v>
          </cell>
          <cell r="H42">
            <v>107.3</v>
          </cell>
          <cell r="I42">
            <v>107.3</v>
          </cell>
          <cell r="J42">
            <v>107.3</v>
          </cell>
          <cell r="K42">
            <v>107.3</v>
          </cell>
          <cell r="L42">
            <v>107.3</v>
          </cell>
          <cell r="M42">
            <v>109</v>
          </cell>
          <cell r="N42">
            <v>107.3</v>
          </cell>
          <cell r="O42">
            <v>104</v>
          </cell>
          <cell r="P42">
            <v>107.3</v>
          </cell>
          <cell r="Q42">
            <v>107.3</v>
          </cell>
          <cell r="S42">
            <v>4110</v>
          </cell>
        </row>
        <row r="43">
          <cell r="A43">
            <v>42</v>
          </cell>
          <cell r="B43">
            <v>40</v>
          </cell>
          <cell r="C43">
            <v>114610100</v>
          </cell>
          <cell r="D43" t="str">
            <v>42</v>
          </cell>
          <cell r="E43" t="str">
            <v>Sahne</v>
          </cell>
          <cell r="F43">
            <v>99</v>
          </cell>
          <cell r="G43">
            <v>99</v>
          </cell>
          <cell r="H43">
            <v>99</v>
          </cell>
          <cell r="I43">
            <v>101</v>
          </cell>
          <cell r="J43">
            <v>101</v>
          </cell>
          <cell r="K43">
            <v>101</v>
          </cell>
          <cell r="L43">
            <v>101</v>
          </cell>
          <cell r="M43">
            <v>101</v>
          </cell>
          <cell r="N43">
            <v>98.9</v>
          </cell>
          <cell r="O43">
            <v>98.9</v>
          </cell>
          <cell r="P43">
            <v>98.9</v>
          </cell>
          <cell r="Q43">
            <v>98.9</v>
          </cell>
          <cell r="S43">
            <v>4210</v>
          </cell>
        </row>
        <row r="44">
          <cell r="A44">
            <v>43</v>
          </cell>
          <cell r="B44">
            <v>41</v>
          </cell>
          <cell r="C44">
            <v>114400100</v>
          </cell>
          <cell r="D44" t="str">
            <v>43</v>
          </cell>
          <cell r="E44" t="str">
            <v>Joghurt mit o. ohne Fruchtzusatz</v>
          </cell>
          <cell r="F44">
            <v>116.8</v>
          </cell>
          <cell r="G44">
            <v>116.8</v>
          </cell>
          <cell r="H44">
            <v>116.8</v>
          </cell>
          <cell r="I44">
            <v>116.8</v>
          </cell>
          <cell r="J44">
            <v>116.8</v>
          </cell>
          <cell r="K44">
            <v>120.1</v>
          </cell>
          <cell r="L44">
            <v>120.1</v>
          </cell>
          <cell r="M44">
            <v>116.8</v>
          </cell>
          <cell r="N44">
            <v>116.8</v>
          </cell>
          <cell r="O44">
            <v>116.8</v>
          </cell>
          <cell r="P44">
            <v>116.8</v>
          </cell>
          <cell r="Q44">
            <v>120.1</v>
          </cell>
          <cell r="S44">
            <v>4310</v>
          </cell>
        </row>
        <row r="45">
          <cell r="A45">
            <v>44</v>
          </cell>
          <cell r="B45">
            <v>42</v>
          </cell>
          <cell r="C45">
            <v>114630100</v>
          </cell>
          <cell r="D45" t="str">
            <v>44</v>
          </cell>
          <cell r="E45" t="str">
            <v>Fertigdessert, kein Joghurt</v>
          </cell>
          <cell r="F45">
            <v>113.9</v>
          </cell>
          <cell r="G45">
            <v>113.9</v>
          </cell>
          <cell r="H45">
            <v>113.9</v>
          </cell>
          <cell r="I45">
            <v>113.9</v>
          </cell>
          <cell r="J45">
            <v>116.7</v>
          </cell>
          <cell r="K45">
            <v>116.7</v>
          </cell>
          <cell r="L45">
            <v>119.6</v>
          </cell>
          <cell r="M45">
            <v>116.7</v>
          </cell>
          <cell r="N45">
            <v>116.7</v>
          </cell>
          <cell r="O45">
            <v>116.7</v>
          </cell>
          <cell r="P45">
            <v>116.7</v>
          </cell>
          <cell r="Q45">
            <v>119.6</v>
          </cell>
          <cell r="S45">
            <v>4410</v>
          </cell>
        </row>
        <row r="46">
          <cell r="A46">
            <v>45</v>
          </cell>
          <cell r="B46">
            <v>43</v>
          </cell>
          <cell r="C46">
            <v>114550100</v>
          </cell>
          <cell r="D46" t="str">
            <v>45</v>
          </cell>
          <cell r="E46" t="str">
            <v>Speisequark</v>
          </cell>
          <cell r="F46">
            <v>107.3</v>
          </cell>
          <cell r="G46">
            <v>105.7</v>
          </cell>
          <cell r="H46">
            <v>105.7</v>
          </cell>
          <cell r="I46">
            <v>105.7</v>
          </cell>
          <cell r="J46">
            <v>105.7</v>
          </cell>
          <cell r="K46">
            <v>105.7</v>
          </cell>
          <cell r="L46">
            <v>105.7</v>
          </cell>
          <cell r="M46">
            <v>105.7</v>
          </cell>
          <cell r="N46">
            <v>105.7</v>
          </cell>
          <cell r="O46">
            <v>104.2</v>
          </cell>
          <cell r="P46">
            <v>104.2</v>
          </cell>
          <cell r="Q46">
            <v>105.7</v>
          </cell>
          <cell r="S46">
            <v>4510</v>
          </cell>
        </row>
        <row r="47">
          <cell r="A47">
            <v>46</v>
          </cell>
          <cell r="B47">
            <v>45</v>
          </cell>
          <cell r="C47">
            <v>114510100</v>
          </cell>
          <cell r="D47" t="str">
            <v>46</v>
          </cell>
          <cell r="E47" t="str">
            <v>Hartkäse</v>
          </cell>
          <cell r="F47">
            <v>103.3</v>
          </cell>
          <cell r="G47">
            <v>104.5</v>
          </cell>
          <cell r="H47">
            <v>103.9</v>
          </cell>
          <cell r="I47">
            <v>104.7</v>
          </cell>
          <cell r="J47">
            <v>105</v>
          </cell>
          <cell r="K47">
            <v>105.1</v>
          </cell>
          <cell r="L47">
            <v>104.2</v>
          </cell>
          <cell r="M47">
            <v>103.4</v>
          </cell>
          <cell r="N47">
            <v>103.4</v>
          </cell>
          <cell r="O47">
            <v>102.1</v>
          </cell>
          <cell r="P47">
            <v>100.2</v>
          </cell>
          <cell r="Q47">
            <v>100.2</v>
          </cell>
          <cell r="S47">
            <v>4610</v>
          </cell>
        </row>
        <row r="48">
          <cell r="A48">
            <v>47</v>
          </cell>
          <cell r="B48">
            <v>46</v>
          </cell>
          <cell r="C48">
            <v>114520100</v>
          </cell>
          <cell r="D48" t="str">
            <v>47</v>
          </cell>
          <cell r="E48" t="str">
            <v>Schnittkäse</v>
          </cell>
          <cell r="F48">
            <v>106.1</v>
          </cell>
          <cell r="G48">
            <v>106.5</v>
          </cell>
          <cell r="H48">
            <v>106.3</v>
          </cell>
          <cell r="I48">
            <v>106.1</v>
          </cell>
          <cell r="J48">
            <v>106.7</v>
          </cell>
          <cell r="K48">
            <v>107.3</v>
          </cell>
          <cell r="L48">
            <v>106.7</v>
          </cell>
          <cell r="M48">
            <v>106.7</v>
          </cell>
          <cell r="N48">
            <v>105.3</v>
          </cell>
          <cell r="O48">
            <v>104.5</v>
          </cell>
          <cell r="P48">
            <v>105.3</v>
          </cell>
          <cell r="Q48">
            <v>105.1</v>
          </cell>
          <cell r="S48">
            <v>4710</v>
          </cell>
        </row>
        <row r="49">
          <cell r="A49">
            <v>48</v>
          </cell>
          <cell r="B49">
            <v>47</v>
          </cell>
          <cell r="C49">
            <v>114530100</v>
          </cell>
          <cell r="D49" t="str">
            <v>48</v>
          </cell>
          <cell r="E49" t="str">
            <v>Weichkäse</v>
          </cell>
          <cell r="F49">
            <v>104.3</v>
          </cell>
          <cell r="G49">
            <v>103.2</v>
          </cell>
          <cell r="H49">
            <v>102.1</v>
          </cell>
          <cell r="I49">
            <v>103.2</v>
          </cell>
          <cell r="J49">
            <v>103.2</v>
          </cell>
          <cell r="K49">
            <v>103.2</v>
          </cell>
          <cell r="L49">
            <v>103.2</v>
          </cell>
          <cell r="M49">
            <v>103.2</v>
          </cell>
          <cell r="N49">
            <v>102.1</v>
          </cell>
          <cell r="O49">
            <v>102.1</v>
          </cell>
          <cell r="P49">
            <v>102.1</v>
          </cell>
          <cell r="Q49">
            <v>102.1</v>
          </cell>
          <cell r="S49">
            <v>4810</v>
          </cell>
        </row>
        <row r="50">
          <cell r="A50">
            <v>49</v>
          </cell>
          <cell r="B50">
            <v>48</v>
          </cell>
          <cell r="C50">
            <v>115100100</v>
          </cell>
          <cell r="D50" t="str">
            <v>49</v>
          </cell>
          <cell r="E50" t="str">
            <v>Butter</v>
          </cell>
          <cell r="F50">
            <v>98.7</v>
          </cell>
          <cell r="G50">
            <v>98.7</v>
          </cell>
          <cell r="H50">
            <v>98.7</v>
          </cell>
          <cell r="I50">
            <v>98.7</v>
          </cell>
          <cell r="J50">
            <v>98.7</v>
          </cell>
          <cell r="K50">
            <v>98.7</v>
          </cell>
          <cell r="L50">
            <v>98.7</v>
          </cell>
          <cell r="M50">
            <v>98.7</v>
          </cell>
          <cell r="N50">
            <v>97.7</v>
          </cell>
          <cell r="O50">
            <v>97.7</v>
          </cell>
          <cell r="P50">
            <v>97.7</v>
          </cell>
          <cell r="Q50">
            <v>96.7</v>
          </cell>
          <cell r="S50">
            <v>4910</v>
          </cell>
        </row>
        <row r="51">
          <cell r="A51">
            <v>50</v>
          </cell>
          <cell r="B51">
            <v>49</v>
          </cell>
          <cell r="C51">
            <v>115210100</v>
          </cell>
          <cell r="D51" t="str">
            <v>50</v>
          </cell>
          <cell r="E51" t="str">
            <v>Margarine</v>
          </cell>
          <cell r="F51">
            <v>106.9</v>
          </cell>
          <cell r="G51">
            <v>105.7</v>
          </cell>
          <cell r="H51">
            <v>105.7</v>
          </cell>
          <cell r="I51">
            <v>104.5</v>
          </cell>
          <cell r="J51">
            <v>104.5</v>
          </cell>
          <cell r="K51">
            <v>104.5</v>
          </cell>
          <cell r="L51">
            <v>104.5</v>
          </cell>
          <cell r="M51">
            <v>103.4</v>
          </cell>
          <cell r="N51">
            <v>102.2</v>
          </cell>
          <cell r="O51">
            <v>102.2</v>
          </cell>
          <cell r="P51">
            <v>103.4</v>
          </cell>
          <cell r="Q51">
            <v>102.2</v>
          </cell>
          <cell r="S51">
            <v>5010</v>
          </cell>
        </row>
        <row r="52">
          <cell r="A52">
            <v>51</v>
          </cell>
          <cell r="B52">
            <v>905</v>
          </cell>
          <cell r="C52">
            <v>115210200</v>
          </cell>
          <cell r="D52" t="str">
            <v>51</v>
          </cell>
          <cell r="E52" t="str">
            <v>Diät-Margarine</v>
          </cell>
          <cell r="F52">
            <v>111.2</v>
          </cell>
          <cell r="G52">
            <v>109</v>
          </cell>
          <cell r="H52">
            <v>111.2</v>
          </cell>
          <cell r="I52">
            <v>111.2</v>
          </cell>
          <cell r="J52">
            <v>111.2</v>
          </cell>
          <cell r="K52">
            <v>110.1</v>
          </cell>
          <cell r="L52">
            <v>110.1</v>
          </cell>
          <cell r="M52">
            <v>111.3</v>
          </cell>
          <cell r="N52">
            <v>112.4</v>
          </cell>
          <cell r="O52">
            <v>111.3</v>
          </cell>
          <cell r="P52">
            <v>111.3</v>
          </cell>
          <cell r="Q52">
            <v>111.3</v>
          </cell>
          <cell r="S52">
            <v>5110</v>
          </cell>
        </row>
        <row r="53">
          <cell r="A53">
            <v>52</v>
          </cell>
          <cell r="B53">
            <v>50</v>
          </cell>
          <cell r="C53">
            <v>115250100</v>
          </cell>
          <cell r="D53" t="str">
            <v>52</v>
          </cell>
          <cell r="E53" t="str">
            <v>Pflanzenfett zum Braten und Backen</v>
          </cell>
          <cell r="F53">
            <v>105</v>
          </cell>
          <cell r="G53">
            <v>103.6</v>
          </cell>
          <cell r="H53">
            <v>103.6</v>
          </cell>
          <cell r="I53">
            <v>103.6</v>
          </cell>
          <cell r="J53">
            <v>103.6</v>
          </cell>
          <cell r="K53">
            <v>105.1</v>
          </cell>
          <cell r="L53">
            <v>105.1</v>
          </cell>
          <cell r="M53">
            <v>106.5</v>
          </cell>
          <cell r="N53">
            <v>106.5</v>
          </cell>
          <cell r="O53">
            <v>106.5</v>
          </cell>
          <cell r="P53">
            <v>105</v>
          </cell>
          <cell r="Q53">
            <v>105</v>
          </cell>
          <cell r="S53">
            <v>5210</v>
          </cell>
        </row>
        <row r="54">
          <cell r="A54">
            <v>53</v>
          </cell>
          <cell r="B54">
            <v>51</v>
          </cell>
          <cell r="C54">
            <v>112610100</v>
          </cell>
          <cell r="D54" t="str">
            <v>53</v>
          </cell>
          <cell r="E54" t="str">
            <v>Feinkostsalat auf Fleischbasis</v>
          </cell>
          <cell r="F54">
            <v>104.6</v>
          </cell>
          <cell r="G54">
            <v>103.5</v>
          </cell>
          <cell r="H54">
            <v>104.6</v>
          </cell>
          <cell r="I54">
            <v>104.6</v>
          </cell>
          <cell r="J54">
            <v>105.8</v>
          </cell>
          <cell r="K54">
            <v>107</v>
          </cell>
          <cell r="L54">
            <v>107</v>
          </cell>
          <cell r="M54">
            <v>105.8</v>
          </cell>
          <cell r="N54">
            <v>107</v>
          </cell>
          <cell r="O54">
            <v>107</v>
          </cell>
          <cell r="P54">
            <v>107</v>
          </cell>
          <cell r="Q54">
            <v>108.1</v>
          </cell>
          <cell r="S54">
            <v>5310</v>
          </cell>
        </row>
        <row r="55">
          <cell r="A55">
            <v>54</v>
          </cell>
          <cell r="B55">
            <v>52</v>
          </cell>
          <cell r="C55">
            <v>113413100</v>
          </cell>
          <cell r="D55" t="str">
            <v>54</v>
          </cell>
          <cell r="E55" t="str">
            <v>Fischmarinade</v>
          </cell>
          <cell r="F55">
            <v>122.6</v>
          </cell>
          <cell r="G55">
            <v>121</v>
          </cell>
          <cell r="H55">
            <v>121.8</v>
          </cell>
          <cell r="I55">
            <v>120.2</v>
          </cell>
          <cell r="J55">
            <v>121</v>
          </cell>
          <cell r="K55">
            <v>122.6</v>
          </cell>
          <cell r="L55">
            <v>123.4</v>
          </cell>
          <cell r="M55">
            <v>124.2</v>
          </cell>
          <cell r="N55">
            <v>123.4</v>
          </cell>
          <cell r="O55">
            <v>122.6</v>
          </cell>
          <cell r="P55">
            <v>121.8</v>
          </cell>
          <cell r="Q55">
            <v>118.7</v>
          </cell>
          <cell r="S55">
            <v>5410</v>
          </cell>
        </row>
        <row r="56">
          <cell r="A56">
            <v>55</v>
          </cell>
          <cell r="B56">
            <v>54</v>
          </cell>
          <cell r="C56">
            <v>111321100</v>
          </cell>
          <cell r="D56" t="str">
            <v>55</v>
          </cell>
          <cell r="E56" t="str">
            <v>Nudelfertiggericht</v>
          </cell>
          <cell r="F56">
            <v>112.3</v>
          </cell>
          <cell r="G56">
            <v>113.1</v>
          </cell>
          <cell r="H56">
            <v>114.8</v>
          </cell>
          <cell r="I56">
            <v>114</v>
          </cell>
          <cell r="J56">
            <v>114.8</v>
          </cell>
          <cell r="K56">
            <v>114.8</v>
          </cell>
          <cell r="L56">
            <v>111.5</v>
          </cell>
          <cell r="M56">
            <v>111.5</v>
          </cell>
          <cell r="N56">
            <v>112.3</v>
          </cell>
          <cell r="O56">
            <v>113.1</v>
          </cell>
          <cell r="P56">
            <v>113.1</v>
          </cell>
          <cell r="Q56">
            <v>113.1</v>
          </cell>
          <cell r="S56">
            <v>5510</v>
          </cell>
        </row>
        <row r="57">
          <cell r="A57">
            <v>56</v>
          </cell>
          <cell r="B57">
            <v>55</v>
          </cell>
          <cell r="C57">
            <v>112514100</v>
          </cell>
          <cell r="D57" t="str">
            <v>56</v>
          </cell>
          <cell r="E57" t="str">
            <v>Wurstkonserve</v>
          </cell>
          <cell r="F57">
            <v>108.6</v>
          </cell>
          <cell r="G57">
            <v>107.5</v>
          </cell>
          <cell r="H57">
            <v>108</v>
          </cell>
          <cell r="I57">
            <v>104.8</v>
          </cell>
          <cell r="J57">
            <v>104.8</v>
          </cell>
          <cell r="K57">
            <v>105.3</v>
          </cell>
          <cell r="L57">
            <v>104.3</v>
          </cell>
          <cell r="M57">
            <v>104.3</v>
          </cell>
          <cell r="N57">
            <v>104.8</v>
          </cell>
          <cell r="O57">
            <v>104.8</v>
          </cell>
          <cell r="P57">
            <v>105.3</v>
          </cell>
          <cell r="Q57">
            <v>107</v>
          </cell>
          <cell r="S57">
            <v>5610</v>
          </cell>
        </row>
        <row r="58">
          <cell r="A58">
            <v>57</v>
          </cell>
          <cell r="B58">
            <v>56</v>
          </cell>
          <cell r="C58">
            <v>112650200</v>
          </cell>
          <cell r="D58" t="str">
            <v>57</v>
          </cell>
          <cell r="E58" t="str">
            <v>Fleischfertiggericht (Mikrowelle o. Wasserbad)</v>
          </cell>
          <cell r="F58">
            <v>102.2</v>
          </cell>
          <cell r="G58">
            <v>102.2</v>
          </cell>
          <cell r="H58">
            <v>102.6</v>
          </cell>
          <cell r="I58">
            <v>102.6</v>
          </cell>
          <cell r="J58">
            <v>103.4</v>
          </cell>
          <cell r="K58">
            <v>103.4</v>
          </cell>
          <cell r="L58">
            <v>103</v>
          </cell>
          <cell r="M58">
            <v>103.4</v>
          </cell>
          <cell r="N58">
            <v>103</v>
          </cell>
          <cell r="O58">
            <v>103</v>
          </cell>
          <cell r="P58">
            <v>101.3</v>
          </cell>
          <cell r="Q58">
            <v>101.7</v>
          </cell>
          <cell r="S58">
            <v>5710</v>
          </cell>
        </row>
        <row r="59">
          <cell r="A59">
            <v>58</v>
          </cell>
          <cell r="B59">
            <v>57</v>
          </cell>
          <cell r="C59">
            <v>113411100</v>
          </cell>
          <cell r="D59" t="str">
            <v>58</v>
          </cell>
          <cell r="E59" t="str">
            <v>Fischkonserve</v>
          </cell>
          <cell r="F59">
            <v>111.7</v>
          </cell>
          <cell r="G59">
            <v>110.6</v>
          </cell>
          <cell r="H59">
            <v>111.7</v>
          </cell>
          <cell r="I59">
            <v>111.7</v>
          </cell>
          <cell r="J59">
            <v>110.6</v>
          </cell>
          <cell r="K59">
            <v>110.6</v>
          </cell>
          <cell r="L59">
            <v>109.6</v>
          </cell>
          <cell r="M59">
            <v>110.6</v>
          </cell>
          <cell r="N59">
            <v>109.6</v>
          </cell>
          <cell r="O59">
            <v>108.6</v>
          </cell>
          <cell r="P59">
            <v>108.6</v>
          </cell>
          <cell r="Q59">
            <v>108.6</v>
          </cell>
          <cell r="S59">
            <v>5810</v>
          </cell>
        </row>
        <row r="60">
          <cell r="A60">
            <v>59</v>
          </cell>
          <cell r="B60">
            <v>58</v>
          </cell>
          <cell r="C60">
            <v>115400100</v>
          </cell>
          <cell r="D60" t="str">
            <v>59</v>
          </cell>
          <cell r="E60" t="str">
            <v>Pflanzenöl (kein Olivenöl)</v>
          </cell>
          <cell r="F60">
            <v>104.5</v>
          </cell>
          <cell r="G60">
            <v>105.8</v>
          </cell>
          <cell r="H60">
            <v>105.2</v>
          </cell>
          <cell r="I60">
            <v>104.5</v>
          </cell>
          <cell r="J60">
            <v>103.9</v>
          </cell>
          <cell r="K60">
            <v>103.3</v>
          </cell>
          <cell r="L60">
            <v>102.7</v>
          </cell>
          <cell r="M60">
            <v>103.3</v>
          </cell>
          <cell r="N60">
            <v>103.3</v>
          </cell>
          <cell r="O60">
            <v>103.3</v>
          </cell>
          <cell r="P60">
            <v>102.7</v>
          </cell>
          <cell r="Q60">
            <v>102.7</v>
          </cell>
          <cell r="S60">
            <v>5910</v>
          </cell>
        </row>
        <row r="61">
          <cell r="A61">
            <v>60</v>
          </cell>
          <cell r="B61">
            <v>60</v>
          </cell>
          <cell r="C61">
            <v>119410100</v>
          </cell>
          <cell r="D61" t="str">
            <v>60</v>
          </cell>
          <cell r="E61" t="str">
            <v>Essig</v>
          </cell>
          <cell r="F61">
            <v>100.3</v>
          </cell>
          <cell r="G61">
            <v>101.6</v>
          </cell>
          <cell r="H61">
            <v>103</v>
          </cell>
          <cell r="I61">
            <v>101.6</v>
          </cell>
          <cell r="J61">
            <v>101.6</v>
          </cell>
          <cell r="K61">
            <v>101.6</v>
          </cell>
          <cell r="L61">
            <v>103</v>
          </cell>
          <cell r="M61">
            <v>103</v>
          </cell>
          <cell r="N61">
            <v>103</v>
          </cell>
          <cell r="O61">
            <v>101.6</v>
          </cell>
          <cell r="P61">
            <v>101.6</v>
          </cell>
          <cell r="Q61">
            <v>101.6</v>
          </cell>
          <cell r="S61">
            <v>6010</v>
          </cell>
        </row>
        <row r="62">
          <cell r="A62">
            <v>61</v>
          </cell>
          <cell r="B62">
            <v>61</v>
          </cell>
          <cell r="C62">
            <v>119490100</v>
          </cell>
          <cell r="D62" t="str">
            <v>61</v>
          </cell>
          <cell r="E62" t="str">
            <v>Senf</v>
          </cell>
          <cell r="F62">
            <v>100.2</v>
          </cell>
          <cell r="G62">
            <v>101.3</v>
          </cell>
          <cell r="H62">
            <v>101.3</v>
          </cell>
          <cell r="I62">
            <v>103.5</v>
          </cell>
          <cell r="J62">
            <v>103.5</v>
          </cell>
          <cell r="K62">
            <v>102.4</v>
          </cell>
          <cell r="L62">
            <v>102.4</v>
          </cell>
          <cell r="M62">
            <v>102.4</v>
          </cell>
          <cell r="N62">
            <v>101.4</v>
          </cell>
          <cell r="O62">
            <v>102.4</v>
          </cell>
          <cell r="P62">
            <v>102.4</v>
          </cell>
          <cell r="Q62">
            <v>102.4</v>
          </cell>
          <cell r="S62">
            <v>6110</v>
          </cell>
        </row>
        <row r="63">
          <cell r="A63">
            <v>62</v>
          </cell>
          <cell r="B63">
            <v>62</v>
          </cell>
          <cell r="C63">
            <v>119420100</v>
          </cell>
          <cell r="D63" t="str">
            <v>62</v>
          </cell>
          <cell r="E63" t="str">
            <v>Mayonnaise</v>
          </cell>
          <cell r="F63">
            <v>102.7</v>
          </cell>
          <cell r="G63">
            <v>102.7</v>
          </cell>
          <cell r="H63">
            <v>103.9</v>
          </cell>
          <cell r="I63">
            <v>103.9</v>
          </cell>
          <cell r="J63">
            <v>101.5</v>
          </cell>
          <cell r="K63">
            <v>101.5</v>
          </cell>
          <cell r="L63">
            <v>101.5</v>
          </cell>
          <cell r="M63">
            <v>101.5</v>
          </cell>
          <cell r="N63">
            <v>102.7</v>
          </cell>
          <cell r="O63">
            <v>102.7</v>
          </cell>
          <cell r="P63">
            <v>102.7</v>
          </cell>
          <cell r="Q63">
            <v>102.7</v>
          </cell>
          <cell r="S63">
            <v>6210</v>
          </cell>
        </row>
        <row r="64">
          <cell r="A64">
            <v>63</v>
          </cell>
          <cell r="B64">
            <v>63</v>
          </cell>
          <cell r="C64">
            <v>119230100</v>
          </cell>
          <cell r="D64" t="str">
            <v>63</v>
          </cell>
          <cell r="E64" t="str">
            <v>Gewürze</v>
          </cell>
          <cell r="F64">
            <v>104.2</v>
          </cell>
          <cell r="G64">
            <v>103.4</v>
          </cell>
          <cell r="H64">
            <v>103.8</v>
          </cell>
          <cell r="I64">
            <v>103.8</v>
          </cell>
          <cell r="J64">
            <v>103.8</v>
          </cell>
          <cell r="K64">
            <v>103.8</v>
          </cell>
          <cell r="L64">
            <v>107.4</v>
          </cell>
          <cell r="M64">
            <v>105.1</v>
          </cell>
          <cell r="N64">
            <v>105.1</v>
          </cell>
          <cell r="O64">
            <v>105.1</v>
          </cell>
          <cell r="P64">
            <v>105.1</v>
          </cell>
          <cell r="Q64">
            <v>105.1</v>
          </cell>
          <cell r="S64">
            <v>6310</v>
          </cell>
        </row>
        <row r="65">
          <cell r="A65">
            <v>64</v>
          </cell>
          <cell r="B65">
            <v>906</v>
          </cell>
          <cell r="C65">
            <v>119230200</v>
          </cell>
          <cell r="D65" t="str">
            <v>64</v>
          </cell>
          <cell r="E65" t="str">
            <v>Paprika in Beuteln</v>
          </cell>
          <cell r="F65">
            <v>104.7</v>
          </cell>
          <cell r="G65">
            <v>103.6</v>
          </cell>
          <cell r="H65">
            <v>103.6</v>
          </cell>
          <cell r="I65">
            <v>103.6</v>
          </cell>
          <cell r="J65">
            <v>103.3</v>
          </cell>
          <cell r="K65">
            <v>103.3</v>
          </cell>
          <cell r="L65">
            <v>104.7</v>
          </cell>
          <cell r="M65">
            <v>104</v>
          </cell>
          <cell r="N65">
            <v>104</v>
          </cell>
          <cell r="O65">
            <v>104.7</v>
          </cell>
          <cell r="P65">
            <v>104.7</v>
          </cell>
          <cell r="Q65">
            <v>104.7</v>
          </cell>
          <cell r="S65">
            <v>6410</v>
          </cell>
        </row>
        <row r="66">
          <cell r="A66">
            <v>65</v>
          </cell>
          <cell r="B66">
            <v>64</v>
          </cell>
          <cell r="C66">
            <v>119210100</v>
          </cell>
          <cell r="D66" t="str">
            <v>65</v>
          </cell>
          <cell r="E66" t="str">
            <v>Speisesalz</v>
          </cell>
          <cell r="F66">
            <v>109.6</v>
          </cell>
          <cell r="G66">
            <v>109.6</v>
          </cell>
          <cell r="H66">
            <v>109.6</v>
          </cell>
          <cell r="I66">
            <v>109.6</v>
          </cell>
          <cell r="J66">
            <v>106</v>
          </cell>
          <cell r="K66">
            <v>106</v>
          </cell>
          <cell r="L66">
            <v>106</v>
          </cell>
          <cell r="M66">
            <v>106</v>
          </cell>
          <cell r="N66">
            <v>106</v>
          </cell>
          <cell r="O66">
            <v>106</v>
          </cell>
          <cell r="P66">
            <v>106</v>
          </cell>
          <cell r="Q66">
            <v>106</v>
          </cell>
          <cell r="S66">
            <v>6510</v>
          </cell>
        </row>
        <row r="67">
          <cell r="A67">
            <v>66</v>
          </cell>
          <cell r="B67">
            <v>65</v>
          </cell>
          <cell r="C67">
            <v>114300100</v>
          </cell>
          <cell r="D67" t="str">
            <v>66</v>
          </cell>
          <cell r="E67" t="str">
            <v>Kondensierte Milch</v>
          </cell>
          <cell r="F67">
            <v>100.8</v>
          </cell>
          <cell r="G67">
            <v>100.8</v>
          </cell>
          <cell r="H67">
            <v>100.8</v>
          </cell>
          <cell r="I67">
            <v>100.8</v>
          </cell>
          <cell r="J67">
            <v>100.8</v>
          </cell>
          <cell r="K67">
            <v>100.8</v>
          </cell>
          <cell r="L67">
            <v>98.8</v>
          </cell>
          <cell r="M67">
            <v>98.8</v>
          </cell>
          <cell r="N67">
            <v>96.9</v>
          </cell>
          <cell r="O67">
            <v>98.8</v>
          </cell>
          <cell r="P67">
            <v>98.8</v>
          </cell>
          <cell r="Q67">
            <v>98.8</v>
          </cell>
          <cell r="S67">
            <v>6610</v>
          </cell>
        </row>
        <row r="68">
          <cell r="A68">
            <v>67</v>
          </cell>
          <cell r="B68">
            <v>66</v>
          </cell>
          <cell r="C68">
            <v>119100200</v>
          </cell>
          <cell r="D68" t="str">
            <v>67</v>
          </cell>
          <cell r="E68" t="str">
            <v>Tomatenketchup</v>
          </cell>
          <cell r="F68">
            <v>108.2</v>
          </cell>
          <cell r="G68">
            <v>106.6</v>
          </cell>
          <cell r="H68">
            <v>107.4</v>
          </cell>
          <cell r="I68">
            <v>107.4</v>
          </cell>
          <cell r="J68">
            <v>107.4</v>
          </cell>
          <cell r="K68">
            <v>108.2</v>
          </cell>
          <cell r="L68">
            <v>108.2</v>
          </cell>
          <cell r="M68">
            <v>109</v>
          </cell>
          <cell r="N68">
            <v>109</v>
          </cell>
          <cell r="O68">
            <v>109.8</v>
          </cell>
          <cell r="P68">
            <v>109.8</v>
          </cell>
          <cell r="Q68">
            <v>109.8</v>
          </cell>
          <cell r="S68">
            <v>6710</v>
          </cell>
        </row>
        <row r="69">
          <cell r="A69">
            <v>68</v>
          </cell>
          <cell r="B69">
            <v>67</v>
          </cell>
          <cell r="C69">
            <v>111212100</v>
          </cell>
          <cell r="D69" t="str">
            <v>68</v>
          </cell>
          <cell r="E69" t="str">
            <v>Roggen- o. Mischbrot (auch Schnittbrot)</v>
          </cell>
          <cell r="F69">
            <v>104.4</v>
          </cell>
          <cell r="G69">
            <v>104.4</v>
          </cell>
          <cell r="H69">
            <v>104.4</v>
          </cell>
          <cell r="I69">
            <v>104.4</v>
          </cell>
          <cell r="J69">
            <v>103.9</v>
          </cell>
          <cell r="K69">
            <v>104.4</v>
          </cell>
          <cell r="L69">
            <v>104.4</v>
          </cell>
          <cell r="M69">
            <v>104.9</v>
          </cell>
          <cell r="N69">
            <v>104.9</v>
          </cell>
          <cell r="O69">
            <v>104.9</v>
          </cell>
          <cell r="P69">
            <v>104.9</v>
          </cell>
          <cell r="Q69">
            <v>104.4</v>
          </cell>
          <cell r="S69">
            <v>6810</v>
          </cell>
        </row>
        <row r="70">
          <cell r="A70">
            <v>69</v>
          </cell>
          <cell r="B70">
            <v>907</v>
          </cell>
          <cell r="C70">
            <v>111212200</v>
          </cell>
          <cell r="D70" t="str">
            <v>69</v>
          </cell>
          <cell r="E70" t="str">
            <v>Mischbrot</v>
          </cell>
          <cell r="F70">
            <v>103.3</v>
          </cell>
          <cell r="G70">
            <v>103.3</v>
          </cell>
          <cell r="H70">
            <v>103.3</v>
          </cell>
          <cell r="I70">
            <v>103.3</v>
          </cell>
          <cell r="J70">
            <v>103.3</v>
          </cell>
          <cell r="K70">
            <v>103.3</v>
          </cell>
          <cell r="L70">
            <v>103.3</v>
          </cell>
          <cell r="M70">
            <v>102.8</v>
          </cell>
          <cell r="N70">
            <v>102.8</v>
          </cell>
          <cell r="O70">
            <v>102.8</v>
          </cell>
          <cell r="P70">
            <v>102.8</v>
          </cell>
          <cell r="Q70">
            <v>102.8</v>
          </cell>
          <cell r="S70">
            <v>6910</v>
          </cell>
        </row>
        <row r="71">
          <cell r="A71">
            <v>70</v>
          </cell>
          <cell r="B71">
            <v>68</v>
          </cell>
          <cell r="C71">
            <v>111213200</v>
          </cell>
          <cell r="D71" t="str">
            <v>70</v>
          </cell>
          <cell r="E71" t="str">
            <v>Körner- o. Vollkornbrot (auch Schnittbrot)</v>
          </cell>
          <cell r="F71">
            <v>107.8</v>
          </cell>
          <cell r="G71">
            <v>107.8</v>
          </cell>
          <cell r="H71">
            <v>107.8</v>
          </cell>
          <cell r="I71">
            <v>107.3</v>
          </cell>
          <cell r="J71">
            <v>107.3</v>
          </cell>
          <cell r="K71">
            <v>107.8</v>
          </cell>
          <cell r="L71">
            <v>107.8</v>
          </cell>
          <cell r="M71">
            <v>107.8</v>
          </cell>
          <cell r="N71">
            <v>107.8</v>
          </cell>
          <cell r="O71">
            <v>107.8</v>
          </cell>
          <cell r="P71">
            <v>107.8</v>
          </cell>
          <cell r="Q71">
            <v>107.8</v>
          </cell>
          <cell r="S71">
            <v>7010</v>
          </cell>
        </row>
        <row r="72">
          <cell r="A72">
            <v>71</v>
          </cell>
          <cell r="B72">
            <v>69</v>
          </cell>
          <cell r="C72">
            <v>111211100</v>
          </cell>
          <cell r="D72" t="str">
            <v>71</v>
          </cell>
          <cell r="E72" t="str">
            <v>Weißbrot</v>
          </cell>
          <cell r="F72">
            <v>102.6</v>
          </cell>
          <cell r="G72">
            <v>102.6</v>
          </cell>
          <cell r="H72">
            <v>102.6</v>
          </cell>
          <cell r="I72">
            <v>102.6</v>
          </cell>
          <cell r="J72">
            <v>103.3</v>
          </cell>
          <cell r="K72">
            <v>103.3</v>
          </cell>
          <cell r="L72">
            <v>103.3</v>
          </cell>
          <cell r="M72">
            <v>103.3</v>
          </cell>
          <cell r="N72">
            <v>103.3</v>
          </cell>
          <cell r="O72">
            <v>102.6</v>
          </cell>
          <cell r="P72">
            <v>102.6</v>
          </cell>
          <cell r="Q72">
            <v>102.6</v>
          </cell>
          <cell r="S72">
            <v>7110</v>
          </cell>
        </row>
        <row r="73">
          <cell r="A73">
            <v>72</v>
          </cell>
          <cell r="B73">
            <v>70</v>
          </cell>
          <cell r="C73">
            <v>111217100</v>
          </cell>
          <cell r="D73" t="str">
            <v>72</v>
          </cell>
          <cell r="E73" t="str">
            <v>Brötchen</v>
          </cell>
          <cell r="F73">
            <v>104.8</v>
          </cell>
          <cell r="G73">
            <v>104.8</v>
          </cell>
          <cell r="H73">
            <v>104.8</v>
          </cell>
          <cell r="I73">
            <v>104.8</v>
          </cell>
          <cell r="J73">
            <v>104.8</v>
          </cell>
          <cell r="K73">
            <v>104.8</v>
          </cell>
          <cell r="L73">
            <v>104.8</v>
          </cell>
          <cell r="M73">
            <v>104.8</v>
          </cell>
          <cell r="N73">
            <v>104.8</v>
          </cell>
          <cell r="O73">
            <v>104.8</v>
          </cell>
          <cell r="P73">
            <v>104.8</v>
          </cell>
          <cell r="Q73">
            <v>104.8</v>
          </cell>
          <cell r="S73">
            <v>7210</v>
          </cell>
        </row>
        <row r="74">
          <cell r="A74">
            <v>73</v>
          </cell>
          <cell r="B74">
            <v>71</v>
          </cell>
          <cell r="C74">
            <v>111217200</v>
          </cell>
          <cell r="D74" t="str">
            <v>73</v>
          </cell>
          <cell r="E74" t="str">
            <v>Brötchen zum Fertigbacken</v>
          </cell>
          <cell r="F74">
            <v>94.8</v>
          </cell>
          <cell r="G74">
            <v>94.8</v>
          </cell>
          <cell r="H74">
            <v>94.8</v>
          </cell>
          <cell r="I74">
            <v>94.8</v>
          </cell>
          <cell r="J74">
            <v>94.8</v>
          </cell>
          <cell r="K74">
            <v>94.8</v>
          </cell>
          <cell r="L74">
            <v>94.8</v>
          </cell>
          <cell r="M74">
            <v>94.8</v>
          </cell>
          <cell r="N74">
            <v>94.8</v>
          </cell>
          <cell r="O74">
            <v>94.8</v>
          </cell>
          <cell r="P74">
            <v>94.8</v>
          </cell>
          <cell r="Q74">
            <v>94.8</v>
          </cell>
          <cell r="S74">
            <v>7310</v>
          </cell>
        </row>
        <row r="75">
          <cell r="A75">
            <v>74</v>
          </cell>
          <cell r="B75">
            <v>72</v>
          </cell>
          <cell r="C75">
            <v>111433200</v>
          </cell>
          <cell r="D75" t="str">
            <v>74</v>
          </cell>
          <cell r="E75" t="str">
            <v>Hefegebäck</v>
          </cell>
          <cell r="F75">
            <v>113.1</v>
          </cell>
          <cell r="G75">
            <v>114.4</v>
          </cell>
          <cell r="H75">
            <v>114.4</v>
          </cell>
          <cell r="I75">
            <v>114.4</v>
          </cell>
          <cell r="J75">
            <v>114.4</v>
          </cell>
          <cell r="K75">
            <v>114.4</v>
          </cell>
          <cell r="L75">
            <v>113</v>
          </cell>
          <cell r="M75">
            <v>113</v>
          </cell>
          <cell r="N75">
            <v>114.5</v>
          </cell>
          <cell r="O75">
            <v>114.5</v>
          </cell>
          <cell r="P75">
            <v>114.5</v>
          </cell>
          <cell r="Q75">
            <v>114.5</v>
          </cell>
          <cell r="S75">
            <v>7410</v>
          </cell>
        </row>
        <row r="76">
          <cell r="A76">
            <v>75</v>
          </cell>
          <cell r="B76">
            <v>73</v>
          </cell>
          <cell r="C76">
            <v>111410100</v>
          </cell>
          <cell r="D76" t="str">
            <v>75</v>
          </cell>
          <cell r="E76" t="str">
            <v>Tortenboden</v>
          </cell>
          <cell r="F76">
            <v>103.8</v>
          </cell>
          <cell r="G76">
            <v>103.2</v>
          </cell>
          <cell r="H76">
            <v>103.2</v>
          </cell>
          <cell r="I76">
            <v>102.5</v>
          </cell>
          <cell r="J76">
            <v>102.5</v>
          </cell>
          <cell r="K76">
            <v>101.8</v>
          </cell>
          <cell r="L76">
            <v>102.5</v>
          </cell>
          <cell r="M76">
            <v>102.5</v>
          </cell>
          <cell r="N76">
            <v>103.2</v>
          </cell>
          <cell r="O76">
            <v>103.9</v>
          </cell>
          <cell r="P76">
            <v>103.9</v>
          </cell>
          <cell r="Q76">
            <v>103.9</v>
          </cell>
          <cell r="S76">
            <v>7510</v>
          </cell>
        </row>
        <row r="77">
          <cell r="A77">
            <v>76</v>
          </cell>
          <cell r="B77">
            <v>74</v>
          </cell>
          <cell r="C77">
            <v>111433300</v>
          </cell>
          <cell r="D77" t="str">
            <v>76</v>
          </cell>
          <cell r="E77" t="str">
            <v>Zitronenkuchen o. a. Rührkuchen</v>
          </cell>
          <cell r="F77">
            <v>95.7</v>
          </cell>
          <cell r="G77">
            <v>96.2</v>
          </cell>
          <cell r="H77">
            <v>96.2</v>
          </cell>
          <cell r="I77">
            <v>95.7</v>
          </cell>
          <cell r="J77">
            <v>96.2</v>
          </cell>
          <cell r="K77">
            <v>96.2</v>
          </cell>
          <cell r="L77">
            <v>96.2</v>
          </cell>
          <cell r="M77">
            <v>95.7</v>
          </cell>
          <cell r="N77">
            <v>96.2</v>
          </cell>
          <cell r="O77">
            <v>95.7</v>
          </cell>
          <cell r="P77">
            <v>96.2</v>
          </cell>
          <cell r="Q77">
            <v>95.7</v>
          </cell>
          <cell r="S77">
            <v>7610</v>
          </cell>
        </row>
        <row r="78">
          <cell r="A78">
            <v>77</v>
          </cell>
          <cell r="B78">
            <v>908</v>
          </cell>
          <cell r="C78">
            <v>111213100</v>
          </cell>
          <cell r="D78" t="str">
            <v>77</v>
          </cell>
          <cell r="E78" t="str">
            <v>Schnittbrot</v>
          </cell>
          <cell r="F78">
            <v>106.5</v>
          </cell>
          <cell r="G78">
            <v>106.5</v>
          </cell>
          <cell r="H78">
            <v>105.7</v>
          </cell>
          <cell r="I78">
            <v>105.7</v>
          </cell>
          <cell r="J78">
            <v>105.7</v>
          </cell>
          <cell r="K78">
            <v>106.5</v>
          </cell>
          <cell r="L78">
            <v>107.3</v>
          </cell>
          <cell r="M78">
            <v>107.3</v>
          </cell>
          <cell r="N78">
            <v>106.5</v>
          </cell>
          <cell r="O78">
            <v>107.3</v>
          </cell>
          <cell r="P78">
            <v>106.5</v>
          </cell>
          <cell r="Q78">
            <v>106.5</v>
          </cell>
          <cell r="S78">
            <v>7710</v>
          </cell>
        </row>
        <row r="79">
          <cell r="A79">
            <v>78</v>
          </cell>
          <cell r="B79">
            <v>75</v>
          </cell>
          <cell r="C79">
            <v>111211200</v>
          </cell>
          <cell r="D79" t="str">
            <v>78</v>
          </cell>
          <cell r="E79" t="str">
            <v>Toastbrot</v>
          </cell>
          <cell r="F79">
            <v>100.8</v>
          </cell>
          <cell r="G79">
            <v>100.8</v>
          </cell>
          <cell r="H79">
            <v>101.8</v>
          </cell>
          <cell r="I79">
            <v>101.8</v>
          </cell>
          <cell r="J79">
            <v>100.9</v>
          </cell>
          <cell r="K79">
            <v>100.9</v>
          </cell>
          <cell r="L79">
            <v>100.9</v>
          </cell>
          <cell r="M79">
            <v>101.8</v>
          </cell>
          <cell r="N79">
            <v>100.9</v>
          </cell>
          <cell r="O79">
            <v>100.9</v>
          </cell>
          <cell r="P79">
            <v>101.8</v>
          </cell>
          <cell r="Q79">
            <v>101.8</v>
          </cell>
          <cell r="S79">
            <v>7810</v>
          </cell>
        </row>
        <row r="80">
          <cell r="A80">
            <v>79</v>
          </cell>
          <cell r="B80">
            <v>76</v>
          </cell>
          <cell r="C80">
            <v>111221100</v>
          </cell>
          <cell r="D80" t="str">
            <v>79</v>
          </cell>
          <cell r="E80" t="str">
            <v>Zwieback</v>
          </cell>
          <cell r="F80">
            <v>101.2</v>
          </cell>
          <cell r="G80">
            <v>102.3</v>
          </cell>
          <cell r="H80">
            <v>102.3</v>
          </cell>
          <cell r="I80">
            <v>102.3</v>
          </cell>
          <cell r="J80">
            <v>102.3</v>
          </cell>
          <cell r="K80">
            <v>103.4</v>
          </cell>
          <cell r="L80">
            <v>103.4</v>
          </cell>
          <cell r="M80">
            <v>104.5</v>
          </cell>
          <cell r="N80">
            <v>103.4</v>
          </cell>
          <cell r="O80">
            <v>103.4</v>
          </cell>
          <cell r="P80">
            <v>104.5</v>
          </cell>
          <cell r="Q80">
            <v>104.5</v>
          </cell>
          <cell r="S80">
            <v>7910</v>
          </cell>
        </row>
        <row r="81">
          <cell r="A81">
            <v>80</v>
          </cell>
          <cell r="B81">
            <v>77</v>
          </cell>
          <cell r="C81">
            <v>111215100</v>
          </cell>
          <cell r="D81" t="str">
            <v>80</v>
          </cell>
          <cell r="E81" t="str">
            <v>Knäckebrot</v>
          </cell>
          <cell r="F81">
            <v>99.7</v>
          </cell>
          <cell r="G81">
            <v>99.7</v>
          </cell>
          <cell r="H81">
            <v>99.7</v>
          </cell>
          <cell r="I81">
            <v>98.7</v>
          </cell>
          <cell r="J81">
            <v>98.7</v>
          </cell>
          <cell r="K81">
            <v>97.7</v>
          </cell>
          <cell r="L81">
            <v>96.7</v>
          </cell>
          <cell r="M81">
            <v>95.7</v>
          </cell>
          <cell r="N81">
            <v>95.7</v>
          </cell>
          <cell r="O81">
            <v>95.7</v>
          </cell>
          <cell r="P81">
            <v>95.7</v>
          </cell>
          <cell r="Q81">
            <v>96.7</v>
          </cell>
          <cell r="S81">
            <v>8010</v>
          </cell>
        </row>
        <row r="82">
          <cell r="A82">
            <v>81</v>
          </cell>
          <cell r="B82">
            <v>78</v>
          </cell>
          <cell r="C82">
            <v>111611100</v>
          </cell>
          <cell r="D82" t="str">
            <v>81</v>
          </cell>
          <cell r="E82" t="str">
            <v>Mehl</v>
          </cell>
          <cell r="F82">
            <v>110.3</v>
          </cell>
          <cell r="G82">
            <v>112.7</v>
          </cell>
          <cell r="H82">
            <v>117.8</v>
          </cell>
          <cell r="I82">
            <v>117.8</v>
          </cell>
          <cell r="J82">
            <v>117.8</v>
          </cell>
          <cell r="K82">
            <v>117.8</v>
          </cell>
          <cell r="L82">
            <v>117.8</v>
          </cell>
          <cell r="M82">
            <v>117.8</v>
          </cell>
          <cell r="N82">
            <v>117.8</v>
          </cell>
          <cell r="O82">
            <v>117.8</v>
          </cell>
          <cell r="P82">
            <v>112.6</v>
          </cell>
          <cell r="Q82">
            <v>110.1</v>
          </cell>
          <cell r="S82">
            <v>8110</v>
          </cell>
        </row>
        <row r="83">
          <cell r="A83">
            <v>82</v>
          </cell>
          <cell r="B83">
            <v>79</v>
          </cell>
          <cell r="C83">
            <v>111615100</v>
          </cell>
          <cell r="D83" t="str">
            <v>82</v>
          </cell>
          <cell r="E83" t="str">
            <v>Weizengrieß</v>
          </cell>
          <cell r="F83">
            <v>109.3</v>
          </cell>
          <cell r="G83">
            <v>109.3</v>
          </cell>
          <cell r="H83">
            <v>110.7</v>
          </cell>
          <cell r="I83">
            <v>110.7</v>
          </cell>
          <cell r="J83">
            <v>110.7</v>
          </cell>
          <cell r="K83">
            <v>110.7</v>
          </cell>
          <cell r="L83">
            <v>110.7</v>
          </cell>
          <cell r="M83">
            <v>110.7</v>
          </cell>
          <cell r="N83">
            <v>112</v>
          </cell>
          <cell r="O83">
            <v>113.3</v>
          </cell>
          <cell r="P83">
            <v>113.3</v>
          </cell>
          <cell r="Q83">
            <v>113.3</v>
          </cell>
          <cell r="S83">
            <v>8210</v>
          </cell>
        </row>
        <row r="84">
          <cell r="A84">
            <v>83</v>
          </cell>
          <cell r="B84">
            <v>80</v>
          </cell>
          <cell r="C84">
            <v>111613100</v>
          </cell>
          <cell r="D84" t="str">
            <v>83</v>
          </cell>
          <cell r="E84" t="str">
            <v>Haferflocken</v>
          </cell>
          <cell r="F84">
            <v>109.1</v>
          </cell>
          <cell r="G84">
            <v>109.1</v>
          </cell>
          <cell r="H84">
            <v>109.1</v>
          </cell>
          <cell r="I84">
            <v>109.1</v>
          </cell>
          <cell r="J84">
            <v>109.1</v>
          </cell>
          <cell r="K84">
            <v>109.1</v>
          </cell>
          <cell r="L84">
            <v>109.1</v>
          </cell>
          <cell r="M84">
            <v>107.7</v>
          </cell>
          <cell r="N84">
            <v>107.7</v>
          </cell>
          <cell r="O84">
            <v>107.7</v>
          </cell>
          <cell r="P84">
            <v>107.7</v>
          </cell>
          <cell r="Q84">
            <v>107.7</v>
          </cell>
          <cell r="S84">
            <v>8310</v>
          </cell>
        </row>
        <row r="85">
          <cell r="A85">
            <v>84</v>
          </cell>
          <cell r="B85">
            <v>81</v>
          </cell>
          <cell r="C85">
            <v>111110100</v>
          </cell>
          <cell r="D85" t="str">
            <v>84</v>
          </cell>
          <cell r="E85" t="str">
            <v>Reis</v>
          </cell>
          <cell r="F85">
            <v>107.4</v>
          </cell>
          <cell r="G85">
            <v>105.7</v>
          </cell>
          <cell r="H85">
            <v>106.6</v>
          </cell>
          <cell r="I85">
            <v>107.4</v>
          </cell>
          <cell r="J85">
            <v>106.6</v>
          </cell>
          <cell r="K85">
            <v>106.6</v>
          </cell>
          <cell r="L85">
            <v>105.7</v>
          </cell>
          <cell r="M85">
            <v>105.7</v>
          </cell>
          <cell r="N85">
            <v>105.7</v>
          </cell>
          <cell r="O85">
            <v>105.7</v>
          </cell>
          <cell r="P85">
            <v>105.7</v>
          </cell>
          <cell r="Q85">
            <v>105.7</v>
          </cell>
          <cell r="S85">
            <v>8410</v>
          </cell>
        </row>
        <row r="86">
          <cell r="A86">
            <v>85</v>
          </cell>
          <cell r="B86">
            <v>82</v>
          </cell>
          <cell r="C86">
            <v>111625100</v>
          </cell>
          <cell r="D86" t="str">
            <v>85</v>
          </cell>
          <cell r="E86" t="str">
            <v>Cornflakes o. a. Frühstückscerealien</v>
          </cell>
          <cell r="F86">
            <v>98.2</v>
          </cell>
          <cell r="G86">
            <v>98.2</v>
          </cell>
          <cell r="H86">
            <v>98.2</v>
          </cell>
          <cell r="I86">
            <v>98.2</v>
          </cell>
          <cell r="J86">
            <v>100</v>
          </cell>
          <cell r="K86">
            <v>102.4</v>
          </cell>
          <cell r="L86">
            <v>104.9</v>
          </cell>
          <cell r="M86">
            <v>106.7</v>
          </cell>
          <cell r="N86">
            <v>105.5</v>
          </cell>
          <cell r="O86">
            <v>106.7</v>
          </cell>
          <cell r="P86">
            <v>107.3</v>
          </cell>
          <cell r="Q86">
            <v>106.7</v>
          </cell>
          <cell r="S86">
            <v>8510</v>
          </cell>
        </row>
        <row r="87">
          <cell r="A87">
            <v>86</v>
          </cell>
          <cell r="B87">
            <v>83</v>
          </cell>
          <cell r="C87">
            <v>111310100</v>
          </cell>
          <cell r="D87" t="str">
            <v>86</v>
          </cell>
          <cell r="E87" t="str">
            <v>Nudeln</v>
          </cell>
          <cell r="F87">
            <v>97.2</v>
          </cell>
          <cell r="G87">
            <v>98.3</v>
          </cell>
          <cell r="H87">
            <v>99.3</v>
          </cell>
          <cell r="I87">
            <v>99.3</v>
          </cell>
          <cell r="J87">
            <v>100.4</v>
          </cell>
          <cell r="K87">
            <v>100.4</v>
          </cell>
          <cell r="L87">
            <v>100.4</v>
          </cell>
          <cell r="M87">
            <v>100.4</v>
          </cell>
          <cell r="N87">
            <v>100.4</v>
          </cell>
          <cell r="O87">
            <v>100.4</v>
          </cell>
          <cell r="P87">
            <v>99.4</v>
          </cell>
          <cell r="Q87">
            <v>99.4</v>
          </cell>
          <cell r="S87">
            <v>8610</v>
          </cell>
        </row>
        <row r="88">
          <cell r="A88">
            <v>87</v>
          </cell>
          <cell r="B88">
            <v>84</v>
          </cell>
          <cell r="C88">
            <v>111621100</v>
          </cell>
          <cell r="D88" t="str">
            <v>87</v>
          </cell>
          <cell r="E88" t="str">
            <v>Backmischung</v>
          </cell>
          <cell r="F88">
            <v>103.8</v>
          </cell>
          <cell r="G88">
            <v>103.4</v>
          </cell>
          <cell r="H88">
            <v>102.5</v>
          </cell>
          <cell r="I88">
            <v>102.5</v>
          </cell>
          <cell r="J88">
            <v>104.3</v>
          </cell>
          <cell r="K88">
            <v>105.2</v>
          </cell>
          <cell r="L88">
            <v>106.5</v>
          </cell>
          <cell r="M88">
            <v>106.5</v>
          </cell>
          <cell r="N88">
            <v>106.5</v>
          </cell>
          <cell r="O88">
            <v>105.6</v>
          </cell>
          <cell r="P88">
            <v>106.6</v>
          </cell>
          <cell r="Q88">
            <v>106.6</v>
          </cell>
          <cell r="S88">
            <v>8710</v>
          </cell>
        </row>
        <row r="89">
          <cell r="A89">
            <v>88</v>
          </cell>
          <cell r="B89">
            <v>85</v>
          </cell>
          <cell r="C89">
            <v>119340100</v>
          </cell>
          <cell r="D89" t="str">
            <v>88</v>
          </cell>
          <cell r="E89" t="str">
            <v>Puddingpulver zum Kochen o. zum Anrühren</v>
          </cell>
          <cell r="F89">
            <v>109.4</v>
          </cell>
          <cell r="G89">
            <v>108.7</v>
          </cell>
          <cell r="H89">
            <v>108</v>
          </cell>
          <cell r="I89">
            <v>109</v>
          </cell>
          <cell r="J89">
            <v>107.6</v>
          </cell>
          <cell r="K89">
            <v>107.3</v>
          </cell>
          <cell r="L89">
            <v>109.4</v>
          </cell>
          <cell r="M89">
            <v>107.6</v>
          </cell>
          <cell r="N89">
            <v>107.6</v>
          </cell>
          <cell r="O89">
            <v>109</v>
          </cell>
          <cell r="P89">
            <v>108</v>
          </cell>
          <cell r="Q89">
            <v>107.3</v>
          </cell>
          <cell r="S89">
            <v>8810</v>
          </cell>
        </row>
        <row r="90">
          <cell r="A90">
            <v>89</v>
          </cell>
          <cell r="B90">
            <v>86</v>
          </cell>
          <cell r="C90">
            <v>119330100</v>
          </cell>
          <cell r="D90" t="str">
            <v>89</v>
          </cell>
          <cell r="E90" t="str">
            <v>Backpulver</v>
          </cell>
          <cell r="F90">
            <v>103.7</v>
          </cell>
          <cell r="G90">
            <v>103.7</v>
          </cell>
          <cell r="H90">
            <v>103.7</v>
          </cell>
          <cell r="I90">
            <v>103.7</v>
          </cell>
          <cell r="J90">
            <v>103.7</v>
          </cell>
          <cell r="K90">
            <v>105.5</v>
          </cell>
          <cell r="L90">
            <v>105.5</v>
          </cell>
          <cell r="M90">
            <v>105.5</v>
          </cell>
          <cell r="N90">
            <v>105.5</v>
          </cell>
          <cell r="O90">
            <v>105.5</v>
          </cell>
          <cell r="P90">
            <v>103.7</v>
          </cell>
          <cell r="Q90">
            <v>103.7</v>
          </cell>
          <cell r="S90">
            <v>8910</v>
          </cell>
        </row>
        <row r="91">
          <cell r="A91">
            <v>90</v>
          </cell>
          <cell r="B91">
            <v>87</v>
          </cell>
          <cell r="C91">
            <v>116810100</v>
          </cell>
          <cell r="D91" t="str">
            <v>90</v>
          </cell>
          <cell r="E91" t="str">
            <v>Trockenobst</v>
          </cell>
          <cell r="F91">
            <v>84.7</v>
          </cell>
          <cell r="G91">
            <v>84.7</v>
          </cell>
          <cell r="H91">
            <v>82.8</v>
          </cell>
          <cell r="I91">
            <v>82.8</v>
          </cell>
          <cell r="J91">
            <v>82.8</v>
          </cell>
          <cell r="K91">
            <v>82.8</v>
          </cell>
          <cell r="L91">
            <v>82.8</v>
          </cell>
          <cell r="M91">
            <v>82.8</v>
          </cell>
          <cell r="N91">
            <v>82.8</v>
          </cell>
          <cell r="O91">
            <v>82.8</v>
          </cell>
          <cell r="P91">
            <v>84.7</v>
          </cell>
          <cell r="Q91">
            <v>86.5</v>
          </cell>
          <cell r="S91">
            <v>9010</v>
          </cell>
        </row>
        <row r="92">
          <cell r="A92">
            <v>91</v>
          </cell>
          <cell r="B92">
            <v>88</v>
          </cell>
          <cell r="C92">
            <v>116890100</v>
          </cell>
          <cell r="D92" t="str">
            <v>91</v>
          </cell>
          <cell r="E92" t="str">
            <v>Nüsse o. a. Backzutat</v>
          </cell>
          <cell r="F92">
            <v>106.8</v>
          </cell>
          <cell r="G92">
            <v>106.8</v>
          </cell>
          <cell r="H92">
            <v>106.8</v>
          </cell>
          <cell r="I92">
            <v>105.7</v>
          </cell>
          <cell r="J92">
            <v>107.8</v>
          </cell>
          <cell r="K92">
            <v>111.9</v>
          </cell>
          <cell r="L92">
            <v>114</v>
          </cell>
          <cell r="M92">
            <v>116</v>
          </cell>
          <cell r="N92">
            <v>118.1</v>
          </cell>
          <cell r="O92">
            <v>119.1</v>
          </cell>
          <cell r="P92">
            <v>118.1</v>
          </cell>
          <cell r="Q92">
            <v>121.3</v>
          </cell>
          <cell r="S92">
            <v>9110</v>
          </cell>
        </row>
        <row r="93">
          <cell r="A93">
            <v>92</v>
          </cell>
          <cell r="B93">
            <v>89</v>
          </cell>
          <cell r="C93">
            <v>118110100</v>
          </cell>
          <cell r="D93" t="str">
            <v>92</v>
          </cell>
          <cell r="E93" t="str">
            <v>Zucker</v>
          </cell>
          <cell r="F93">
            <v>105.3</v>
          </cell>
          <cell r="G93">
            <v>106.3</v>
          </cell>
          <cell r="H93">
            <v>107.4</v>
          </cell>
          <cell r="I93">
            <v>107.4</v>
          </cell>
          <cell r="J93">
            <v>107.4</v>
          </cell>
          <cell r="K93">
            <v>107.4</v>
          </cell>
          <cell r="L93">
            <v>107.4</v>
          </cell>
          <cell r="M93">
            <v>106.3</v>
          </cell>
          <cell r="N93">
            <v>106.3</v>
          </cell>
          <cell r="O93">
            <v>106.3</v>
          </cell>
          <cell r="P93">
            <v>106.3</v>
          </cell>
          <cell r="Q93">
            <v>106.3</v>
          </cell>
          <cell r="S93">
            <v>9210</v>
          </cell>
        </row>
        <row r="94">
          <cell r="A94">
            <v>93</v>
          </cell>
          <cell r="B94">
            <v>90</v>
          </cell>
          <cell r="C94">
            <v>118130100</v>
          </cell>
          <cell r="D94" t="str">
            <v>93</v>
          </cell>
          <cell r="E94" t="str">
            <v>Süßstoff</v>
          </cell>
          <cell r="F94">
            <v>104.6</v>
          </cell>
          <cell r="G94">
            <v>104.6</v>
          </cell>
          <cell r="H94">
            <v>104.6</v>
          </cell>
          <cell r="I94">
            <v>104.6</v>
          </cell>
          <cell r="J94">
            <v>102.8</v>
          </cell>
          <cell r="K94">
            <v>103.7</v>
          </cell>
          <cell r="L94">
            <v>105.4</v>
          </cell>
          <cell r="M94">
            <v>105.4</v>
          </cell>
          <cell r="N94">
            <v>105.4</v>
          </cell>
          <cell r="O94">
            <v>105.4</v>
          </cell>
          <cell r="P94">
            <v>105.4</v>
          </cell>
          <cell r="Q94">
            <v>104.5</v>
          </cell>
          <cell r="S94">
            <v>9310</v>
          </cell>
        </row>
        <row r="95">
          <cell r="A95">
            <v>94</v>
          </cell>
          <cell r="B95">
            <v>91</v>
          </cell>
          <cell r="C95">
            <v>117500100</v>
          </cell>
          <cell r="D95" t="str">
            <v>94</v>
          </cell>
          <cell r="E95" t="str">
            <v>Hülsenfrüchte o. Trockengemüse</v>
          </cell>
          <cell r="F95">
            <v>144.4</v>
          </cell>
          <cell r="G95">
            <v>146.19999999999999</v>
          </cell>
          <cell r="H95">
            <v>146.19999999999999</v>
          </cell>
          <cell r="I95">
            <v>146.19999999999999</v>
          </cell>
          <cell r="J95">
            <v>146.19999999999999</v>
          </cell>
          <cell r="K95">
            <v>149.69999999999999</v>
          </cell>
          <cell r="L95">
            <v>149.69999999999999</v>
          </cell>
          <cell r="M95">
            <v>149.69999999999999</v>
          </cell>
          <cell r="N95">
            <v>149.69999999999999</v>
          </cell>
          <cell r="O95">
            <v>147.9</v>
          </cell>
          <cell r="P95">
            <v>149.69999999999999</v>
          </cell>
          <cell r="Q95">
            <v>151.5</v>
          </cell>
          <cell r="S95">
            <v>9410</v>
          </cell>
        </row>
        <row r="96">
          <cell r="A96">
            <v>95</v>
          </cell>
          <cell r="B96">
            <v>92</v>
          </cell>
          <cell r="C96">
            <v>119100300</v>
          </cell>
          <cell r="D96" t="str">
            <v>95</v>
          </cell>
          <cell r="E96" t="str">
            <v>Fertigsoßen o. Würzen, trocken</v>
          </cell>
          <cell r="F96">
            <v>103.8</v>
          </cell>
          <cell r="G96">
            <v>103.8</v>
          </cell>
          <cell r="H96">
            <v>103.8</v>
          </cell>
          <cell r="I96">
            <v>103.8</v>
          </cell>
          <cell r="J96">
            <v>105</v>
          </cell>
          <cell r="K96">
            <v>103.8</v>
          </cell>
          <cell r="L96">
            <v>103.8</v>
          </cell>
          <cell r="M96">
            <v>103.8</v>
          </cell>
          <cell r="N96">
            <v>103.8</v>
          </cell>
          <cell r="O96">
            <v>103.8</v>
          </cell>
          <cell r="P96">
            <v>104.9</v>
          </cell>
          <cell r="Q96">
            <v>104.9</v>
          </cell>
          <cell r="S96">
            <v>9510</v>
          </cell>
        </row>
        <row r="97">
          <cell r="A97">
            <v>96</v>
          </cell>
          <cell r="B97">
            <v>94</v>
          </cell>
          <cell r="C97">
            <v>119311100</v>
          </cell>
          <cell r="D97" t="str">
            <v>96</v>
          </cell>
          <cell r="E97" t="str">
            <v>Fertigsuppe im Beutel o. Instant-Brühe</v>
          </cell>
          <cell r="F97">
            <v>95.9</v>
          </cell>
          <cell r="G97">
            <v>97.5</v>
          </cell>
          <cell r="H97">
            <v>95.9</v>
          </cell>
          <cell r="I97">
            <v>97.5</v>
          </cell>
          <cell r="J97">
            <v>99.1</v>
          </cell>
          <cell r="K97">
            <v>99.1</v>
          </cell>
          <cell r="L97">
            <v>99.1</v>
          </cell>
          <cell r="M97">
            <v>100.6</v>
          </cell>
          <cell r="N97">
            <v>99.1</v>
          </cell>
          <cell r="O97">
            <v>99.1</v>
          </cell>
          <cell r="P97">
            <v>99.1</v>
          </cell>
          <cell r="Q97">
            <v>99.1</v>
          </cell>
          <cell r="S97">
            <v>9610</v>
          </cell>
        </row>
        <row r="98">
          <cell r="A98">
            <v>97</v>
          </cell>
          <cell r="B98">
            <v>95</v>
          </cell>
          <cell r="C98">
            <v>119313100</v>
          </cell>
          <cell r="D98" t="str">
            <v>97</v>
          </cell>
          <cell r="E98" t="str">
            <v>Suppe in Dosen</v>
          </cell>
          <cell r="F98">
            <v>103.8</v>
          </cell>
          <cell r="G98">
            <v>103.8</v>
          </cell>
          <cell r="H98">
            <v>103.8</v>
          </cell>
          <cell r="I98">
            <v>103.8</v>
          </cell>
          <cell r="J98">
            <v>102.9</v>
          </cell>
          <cell r="K98">
            <v>100.3</v>
          </cell>
          <cell r="L98">
            <v>101.1</v>
          </cell>
          <cell r="M98">
            <v>101.1</v>
          </cell>
          <cell r="N98">
            <v>101.1</v>
          </cell>
          <cell r="O98">
            <v>101.1</v>
          </cell>
          <cell r="P98">
            <v>99.6</v>
          </cell>
          <cell r="Q98">
            <v>98</v>
          </cell>
          <cell r="S98">
            <v>9710</v>
          </cell>
        </row>
        <row r="99">
          <cell r="A99">
            <v>98</v>
          </cell>
          <cell r="B99">
            <v>998</v>
          </cell>
          <cell r="C99">
            <v>117800300</v>
          </cell>
          <cell r="D99" t="str">
            <v>998</v>
          </cell>
          <cell r="E99" t="str">
            <v>Kartoffeln</v>
          </cell>
          <cell r="F99">
            <v>111.6</v>
          </cell>
          <cell r="G99">
            <v>109.1</v>
          </cell>
          <cell r="H99">
            <v>107.9</v>
          </cell>
          <cell r="I99">
            <v>117.8</v>
          </cell>
          <cell r="J99">
            <v>154.4</v>
          </cell>
          <cell r="K99">
            <v>156.9</v>
          </cell>
          <cell r="L99">
            <v>125.1</v>
          </cell>
          <cell r="M99">
            <v>98.2</v>
          </cell>
          <cell r="N99">
            <v>86.1</v>
          </cell>
          <cell r="O99">
            <v>83.7</v>
          </cell>
          <cell r="P99">
            <v>81.2</v>
          </cell>
          <cell r="Q99">
            <v>82.5</v>
          </cell>
          <cell r="S99">
            <v>9810</v>
          </cell>
        </row>
        <row r="100">
          <cell r="A100">
            <v>99</v>
          </cell>
          <cell r="B100">
            <v>408</v>
          </cell>
          <cell r="C100">
            <v>117230100</v>
          </cell>
          <cell r="D100" t="str">
            <v>419</v>
          </cell>
          <cell r="E100" t="str">
            <v>Weißkohl</v>
          </cell>
          <cell r="F100">
            <v>106.9</v>
          </cell>
          <cell r="G100">
            <v>103.2</v>
          </cell>
          <cell r="H100">
            <v>104.4</v>
          </cell>
          <cell r="I100">
            <v>107</v>
          </cell>
          <cell r="J100">
            <v>108.2</v>
          </cell>
          <cell r="K100">
            <v>115.8</v>
          </cell>
          <cell r="L100">
            <v>111.9</v>
          </cell>
          <cell r="M100">
            <v>106.9</v>
          </cell>
          <cell r="N100">
            <v>99.2</v>
          </cell>
          <cell r="O100">
            <v>85.2</v>
          </cell>
          <cell r="P100">
            <v>85.2</v>
          </cell>
          <cell r="Q100">
            <v>87.8</v>
          </cell>
          <cell r="S100">
            <v>9910</v>
          </cell>
        </row>
        <row r="101">
          <cell r="A101">
            <v>100</v>
          </cell>
          <cell r="B101">
            <v>409</v>
          </cell>
          <cell r="C101">
            <v>117290100</v>
          </cell>
          <cell r="D101" t="str">
            <v>420</v>
          </cell>
          <cell r="E101" t="str">
            <v>Wirsingkohl o. a. Kohl</v>
          </cell>
          <cell r="F101">
            <v>109.1</v>
          </cell>
          <cell r="G101">
            <v>110</v>
          </cell>
          <cell r="H101">
            <v>106.3</v>
          </cell>
          <cell r="I101">
            <v>104.5</v>
          </cell>
          <cell r="J101">
            <v>111.9</v>
          </cell>
          <cell r="K101">
            <v>103.6</v>
          </cell>
          <cell r="L101">
            <v>93.4</v>
          </cell>
          <cell r="M101">
            <v>94.3</v>
          </cell>
          <cell r="N101">
            <v>86</v>
          </cell>
          <cell r="O101">
            <v>82.3</v>
          </cell>
          <cell r="P101">
            <v>79.400000000000006</v>
          </cell>
          <cell r="Q101">
            <v>81.3</v>
          </cell>
          <cell r="S101">
            <v>10010</v>
          </cell>
        </row>
        <row r="102">
          <cell r="A102">
            <v>101</v>
          </cell>
          <cell r="B102">
            <v>410</v>
          </cell>
          <cell r="C102">
            <v>117450100</v>
          </cell>
          <cell r="D102" t="str">
            <v>421</v>
          </cell>
          <cell r="E102" t="str">
            <v>Speisemöhren</v>
          </cell>
          <cell r="F102">
            <v>104.2</v>
          </cell>
          <cell r="G102">
            <v>103.2</v>
          </cell>
          <cell r="H102">
            <v>107.3</v>
          </cell>
          <cell r="I102">
            <v>109.3</v>
          </cell>
          <cell r="J102">
            <v>107.3</v>
          </cell>
          <cell r="K102">
            <v>109.3</v>
          </cell>
          <cell r="L102">
            <v>101.9</v>
          </cell>
          <cell r="M102">
            <v>95.5</v>
          </cell>
          <cell r="N102">
            <v>92.3</v>
          </cell>
          <cell r="O102">
            <v>91.3</v>
          </cell>
          <cell r="P102">
            <v>87</v>
          </cell>
          <cell r="Q102">
            <v>90.2</v>
          </cell>
          <cell r="S102">
            <v>10110</v>
          </cell>
        </row>
        <row r="103">
          <cell r="A103">
            <v>102</v>
          </cell>
          <cell r="B103">
            <v>411</v>
          </cell>
          <cell r="C103">
            <v>117410100</v>
          </cell>
          <cell r="D103" t="str">
            <v>422</v>
          </cell>
          <cell r="E103" t="str">
            <v>Speisezwiebeln o. a. Zwiebelgemüse</v>
          </cell>
          <cell r="F103">
            <v>103.6</v>
          </cell>
          <cell r="G103">
            <v>101.5</v>
          </cell>
          <cell r="H103">
            <v>100.5</v>
          </cell>
          <cell r="I103">
            <v>123.3</v>
          </cell>
          <cell r="J103">
            <v>127.4</v>
          </cell>
          <cell r="K103">
            <v>119.1</v>
          </cell>
          <cell r="L103">
            <v>117</v>
          </cell>
          <cell r="M103">
            <v>99.2</v>
          </cell>
          <cell r="N103">
            <v>88</v>
          </cell>
          <cell r="O103">
            <v>85.8</v>
          </cell>
          <cell r="P103">
            <v>86.9</v>
          </cell>
          <cell r="Q103">
            <v>81.3</v>
          </cell>
          <cell r="S103">
            <v>10210</v>
          </cell>
        </row>
        <row r="104">
          <cell r="A104">
            <v>103</v>
          </cell>
          <cell r="B104">
            <v>412</v>
          </cell>
          <cell r="C104">
            <v>117190100</v>
          </cell>
          <cell r="D104" t="str">
            <v>423</v>
          </cell>
          <cell r="E104" t="str">
            <v>Lauch o. a. Blatt- und Stielgemüse</v>
          </cell>
          <cell r="F104">
            <v>100.7</v>
          </cell>
          <cell r="G104">
            <v>95.1</v>
          </cell>
          <cell r="H104">
            <v>89</v>
          </cell>
          <cell r="I104">
            <v>89.5</v>
          </cell>
          <cell r="J104">
            <v>85</v>
          </cell>
          <cell r="K104">
            <v>105.3</v>
          </cell>
          <cell r="L104">
            <v>103.6</v>
          </cell>
          <cell r="M104">
            <v>95.1</v>
          </cell>
          <cell r="N104">
            <v>86.6</v>
          </cell>
          <cell r="O104">
            <v>75.900000000000006</v>
          </cell>
          <cell r="P104">
            <v>74.7</v>
          </cell>
          <cell r="Q104">
            <v>75.900000000000006</v>
          </cell>
          <cell r="S104">
            <v>10310</v>
          </cell>
        </row>
        <row r="105">
          <cell r="A105">
            <v>104</v>
          </cell>
          <cell r="B105">
            <v>413</v>
          </cell>
          <cell r="C105">
            <v>117310100</v>
          </cell>
          <cell r="D105" t="str">
            <v>424</v>
          </cell>
          <cell r="E105" t="str">
            <v>Tomaten</v>
          </cell>
          <cell r="F105">
            <v>105.1</v>
          </cell>
          <cell r="G105">
            <v>98.3</v>
          </cell>
          <cell r="H105">
            <v>102.8</v>
          </cell>
          <cell r="I105">
            <v>103.7</v>
          </cell>
          <cell r="J105">
            <v>97.4</v>
          </cell>
          <cell r="K105">
            <v>87.9</v>
          </cell>
          <cell r="L105">
            <v>78.900000000000006</v>
          </cell>
          <cell r="M105">
            <v>69.400000000000006</v>
          </cell>
          <cell r="N105">
            <v>78.900000000000006</v>
          </cell>
          <cell r="O105">
            <v>90.7</v>
          </cell>
          <cell r="P105">
            <v>96.4</v>
          </cell>
          <cell r="Q105">
            <v>123.9</v>
          </cell>
          <cell r="S105">
            <v>10410</v>
          </cell>
        </row>
        <row r="106">
          <cell r="A106">
            <v>105</v>
          </cell>
          <cell r="B106">
            <v>414</v>
          </cell>
          <cell r="C106">
            <v>117330100</v>
          </cell>
          <cell r="D106" t="str">
            <v>425</v>
          </cell>
          <cell r="E106" t="str">
            <v>Paprikaschoten</v>
          </cell>
          <cell r="F106">
            <v>104</v>
          </cell>
          <cell r="G106">
            <v>107.4</v>
          </cell>
          <cell r="H106">
            <v>113.3</v>
          </cell>
          <cell r="I106">
            <v>127.6</v>
          </cell>
          <cell r="J106">
            <v>126.7</v>
          </cell>
          <cell r="K106">
            <v>107.9</v>
          </cell>
          <cell r="L106">
            <v>92.2</v>
          </cell>
          <cell r="M106">
            <v>82</v>
          </cell>
          <cell r="N106">
            <v>97.2</v>
          </cell>
          <cell r="O106">
            <v>98.7</v>
          </cell>
          <cell r="P106">
            <v>87.1</v>
          </cell>
          <cell r="Q106">
            <v>112.5</v>
          </cell>
          <cell r="S106">
            <v>10510</v>
          </cell>
        </row>
        <row r="107">
          <cell r="A107">
            <v>106</v>
          </cell>
          <cell r="B107">
            <v>415</v>
          </cell>
          <cell r="C107">
            <v>117420100</v>
          </cell>
          <cell r="D107" t="str">
            <v>426</v>
          </cell>
          <cell r="E107" t="str">
            <v>Champignons o. a. Pilze</v>
          </cell>
          <cell r="F107">
            <v>96.2</v>
          </cell>
          <cell r="G107">
            <v>95.8</v>
          </cell>
          <cell r="H107">
            <v>98.3</v>
          </cell>
          <cell r="I107">
            <v>94.7</v>
          </cell>
          <cell r="J107">
            <v>96.2</v>
          </cell>
          <cell r="K107">
            <v>93.5</v>
          </cell>
          <cell r="L107">
            <v>92.7</v>
          </cell>
          <cell r="M107">
            <v>96.4</v>
          </cell>
          <cell r="N107">
            <v>96.2</v>
          </cell>
          <cell r="O107">
            <v>98.5</v>
          </cell>
          <cell r="P107">
            <v>97.2</v>
          </cell>
          <cell r="Q107">
            <v>95.9</v>
          </cell>
          <cell r="S107">
            <v>10610</v>
          </cell>
        </row>
        <row r="108">
          <cell r="A108">
            <v>107</v>
          </cell>
          <cell r="B108">
            <v>416</v>
          </cell>
          <cell r="C108">
            <v>117210100</v>
          </cell>
          <cell r="D108" t="str">
            <v>427</v>
          </cell>
          <cell r="E108" t="str">
            <v>Blumenkohl</v>
          </cell>
          <cell r="F108">
            <v>96.2</v>
          </cell>
          <cell r="G108">
            <v>85.4</v>
          </cell>
          <cell r="H108">
            <v>97.5</v>
          </cell>
          <cell r="I108">
            <v>84.1</v>
          </cell>
          <cell r="J108">
            <v>88.8</v>
          </cell>
          <cell r="K108">
            <v>76</v>
          </cell>
          <cell r="L108">
            <v>78.7</v>
          </cell>
          <cell r="M108">
            <v>63.4</v>
          </cell>
          <cell r="N108">
            <v>70</v>
          </cell>
          <cell r="O108">
            <v>78</v>
          </cell>
          <cell r="P108">
            <v>75.099999999999994</v>
          </cell>
          <cell r="Q108">
            <v>108.9</v>
          </cell>
          <cell r="S108">
            <v>10710</v>
          </cell>
        </row>
        <row r="109">
          <cell r="A109">
            <v>108</v>
          </cell>
          <cell r="B109">
            <v>417</v>
          </cell>
          <cell r="C109">
            <v>117110100</v>
          </cell>
          <cell r="D109" t="str">
            <v>428</v>
          </cell>
          <cell r="E109" t="str">
            <v>Kopf- o. Eisbergsalat</v>
          </cell>
          <cell r="F109">
            <v>151.69999999999999</v>
          </cell>
          <cell r="G109">
            <v>126.7</v>
          </cell>
          <cell r="H109">
            <v>105</v>
          </cell>
          <cell r="I109">
            <v>86.4</v>
          </cell>
          <cell r="J109">
            <v>66.8</v>
          </cell>
          <cell r="K109">
            <v>56.3</v>
          </cell>
          <cell r="L109">
            <v>53.3</v>
          </cell>
          <cell r="M109">
            <v>58.9</v>
          </cell>
          <cell r="N109">
            <v>74.8</v>
          </cell>
          <cell r="O109">
            <v>75.8</v>
          </cell>
          <cell r="P109">
            <v>114.4</v>
          </cell>
          <cell r="Q109">
            <v>190.4</v>
          </cell>
          <cell r="S109">
            <v>10810</v>
          </cell>
        </row>
        <row r="110">
          <cell r="A110">
            <v>109</v>
          </cell>
          <cell r="B110">
            <v>418</v>
          </cell>
          <cell r="C110">
            <v>117350100</v>
          </cell>
          <cell r="D110" t="str">
            <v>429</v>
          </cell>
          <cell r="E110" t="str">
            <v>Salat- o. a. Gurken</v>
          </cell>
          <cell r="F110">
            <v>133.1</v>
          </cell>
          <cell r="G110">
            <v>140.1</v>
          </cell>
          <cell r="H110">
            <v>124.8</v>
          </cell>
          <cell r="I110">
            <v>104.1</v>
          </cell>
          <cell r="J110">
            <v>104.7</v>
          </cell>
          <cell r="K110">
            <v>80.8</v>
          </cell>
          <cell r="L110">
            <v>82.1</v>
          </cell>
          <cell r="M110">
            <v>90.7</v>
          </cell>
          <cell r="N110">
            <v>76.2</v>
          </cell>
          <cell r="O110">
            <v>94.3</v>
          </cell>
          <cell r="P110">
            <v>86.8</v>
          </cell>
          <cell r="Q110">
            <v>78.7</v>
          </cell>
          <cell r="S110">
            <v>10910</v>
          </cell>
        </row>
        <row r="111">
          <cell r="A111">
            <v>110</v>
          </cell>
          <cell r="B111">
            <v>938</v>
          </cell>
          <cell r="C111">
            <v>117110200</v>
          </cell>
          <cell r="D111" t="str">
            <v>430</v>
          </cell>
          <cell r="E111" t="str">
            <v>Eisbergsalat</v>
          </cell>
          <cell r="F111">
            <v>140.1</v>
          </cell>
          <cell r="G111">
            <v>103.2</v>
          </cell>
          <cell r="H111">
            <v>110.2</v>
          </cell>
          <cell r="I111">
            <v>91.6</v>
          </cell>
          <cell r="J111">
            <v>114.2</v>
          </cell>
          <cell r="K111">
            <v>64.400000000000006</v>
          </cell>
          <cell r="L111">
            <v>52.9</v>
          </cell>
          <cell r="M111">
            <v>70.400000000000006</v>
          </cell>
          <cell r="N111">
            <v>67.7</v>
          </cell>
          <cell r="O111">
            <v>66.599999999999994</v>
          </cell>
          <cell r="P111">
            <v>91.1</v>
          </cell>
          <cell r="Q111">
            <v>85.4</v>
          </cell>
          <cell r="S111">
            <v>11010</v>
          </cell>
        </row>
        <row r="112">
          <cell r="A112">
            <v>111</v>
          </cell>
          <cell r="B112">
            <v>420</v>
          </cell>
          <cell r="C112">
            <v>116300100</v>
          </cell>
          <cell r="D112" t="str">
            <v>431</v>
          </cell>
          <cell r="E112" t="str">
            <v>Tafeläpfel</v>
          </cell>
          <cell r="F112">
            <v>107.4</v>
          </cell>
          <cell r="G112">
            <v>106.8</v>
          </cell>
          <cell r="H112">
            <v>104.1</v>
          </cell>
          <cell r="I112">
            <v>105.2</v>
          </cell>
          <cell r="J112">
            <v>109</v>
          </cell>
          <cell r="K112">
            <v>109.6</v>
          </cell>
          <cell r="L112">
            <v>111.3</v>
          </cell>
          <cell r="M112">
            <v>111.3</v>
          </cell>
          <cell r="N112">
            <v>108.4</v>
          </cell>
          <cell r="O112">
            <v>104.5</v>
          </cell>
          <cell r="P112">
            <v>103.3</v>
          </cell>
          <cell r="Q112">
            <v>103.9</v>
          </cell>
          <cell r="S112">
            <v>11110</v>
          </cell>
        </row>
        <row r="113">
          <cell r="A113">
            <v>112</v>
          </cell>
          <cell r="B113">
            <v>421</v>
          </cell>
          <cell r="C113">
            <v>116400100</v>
          </cell>
          <cell r="D113" t="str">
            <v>432</v>
          </cell>
          <cell r="E113" t="str">
            <v>Tafelbirnen</v>
          </cell>
          <cell r="F113">
            <v>111.2</v>
          </cell>
          <cell r="G113">
            <v>113.2</v>
          </cell>
          <cell r="H113">
            <v>106.1</v>
          </cell>
          <cell r="I113">
            <v>109.7</v>
          </cell>
          <cell r="J113">
            <v>110.7</v>
          </cell>
          <cell r="K113">
            <v>115.3</v>
          </cell>
          <cell r="L113">
            <v>118.4</v>
          </cell>
          <cell r="M113">
            <v>98.6</v>
          </cell>
          <cell r="N113">
            <v>99.6</v>
          </cell>
          <cell r="O113">
            <v>98.1</v>
          </cell>
          <cell r="P113">
            <v>94.4</v>
          </cell>
          <cell r="Q113">
            <v>99.1</v>
          </cell>
          <cell r="S113">
            <v>11210</v>
          </cell>
        </row>
        <row r="114">
          <cell r="A114">
            <v>113</v>
          </cell>
          <cell r="B114">
            <v>422</v>
          </cell>
          <cell r="C114">
            <v>116650100</v>
          </cell>
          <cell r="D114" t="str">
            <v>433</v>
          </cell>
          <cell r="E114" t="str">
            <v>Weintrauben</v>
          </cell>
          <cell r="F114">
            <v>115.9</v>
          </cell>
          <cell r="G114">
            <v>103.3</v>
          </cell>
          <cell r="H114">
            <v>96.3</v>
          </cell>
          <cell r="I114">
            <v>102.3</v>
          </cell>
          <cell r="J114">
            <v>107</v>
          </cell>
          <cell r="K114">
            <v>116.7</v>
          </cell>
          <cell r="L114">
            <v>117</v>
          </cell>
          <cell r="M114">
            <v>79.900000000000006</v>
          </cell>
          <cell r="N114">
            <v>66.400000000000006</v>
          </cell>
          <cell r="O114">
            <v>66.099999999999994</v>
          </cell>
          <cell r="P114">
            <v>71.599999999999994</v>
          </cell>
          <cell r="Q114">
            <v>110.3</v>
          </cell>
          <cell r="S114">
            <v>11310</v>
          </cell>
        </row>
        <row r="115">
          <cell r="A115">
            <v>114</v>
          </cell>
          <cell r="B115">
            <v>423</v>
          </cell>
          <cell r="C115">
            <v>116200100</v>
          </cell>
          <cell r="D115" t="str">
            <v>434</v>
          </cell>
          <cell r="E115" t="str">
            <v>Bananen</v>
          </cell>
          <cell r="F115">
            <v>98.6</v>
          </cell>
          <cell r="G115">
            <v>100.5</v>
          </cell>
          <cell r="H115">
            <v>99.9</v>
          </cell>
          <cell r="I115">
            <v>103</v>
          </cell>
          <cell r="J115">
            <v>102.4</v>
          </cell>
          <cell r="K115">
            <v>98</v>
          </cell>
          <cell r="L115">
            <v>98</v>
          </cell>
          <cell r="M115">
            <v>92.7</v>
          </cell>
          <cell r="N115">
            <v>86.9</v>
          </cell>
          <cell r="O115">
            <v>95.3</v>
          </cell>
          <cell r="P115">
            <v>92.1</v>
          </cell>
          <cell r="Q115">
            <v>101.2</v>
          </cell>
          <cell r="S115">
            <v>11410</v>
          </cell>
        </row>
        <row r="116">
          <cell r="A116">
            <v>115</v>
          </cell>
          <cell r="B116">
            <v>424</v>
          </cell>
          <cell r="C116">
            <v>116170100</v>
          </cell>
          <cell r="D116" t="str">
            <v>435</v>
          </cell>
          <cell r="E116" t="str">
            <v>Zitronen</v>
          </cell>
          <cell r="F116">
            <v>108.7</v>
          </cell>
          <cell r="G116">
            <v>105.7</v>
          </cell>
          <cell r="H116">
            <v>108.1</v>
          </cell>
          <cell r="I116">
            <v>108.1</v>
          </cell>
          <cell r="J116">
            <v>106.9</v>
          </cell>
          <cell r="K116">
            <v>104.4</v>
          </cell>
          <cell r="L116">
            <v>107.5</v>
          </cell>
          <cell r="M116">
            <v>111.2</v>
          </cell>
          <cell r="N116">
            <v>110</v>
          </cell>
          <cell r="O116">
            <v>110.6</v>
          </cell>
          <cell r="P116">
            <v>104.4</v>
          </cell>
          <cell r="Q116">
            <v>101.4</v>
          </cell>
          <cell r="S116">
            <v>11510</v>
          </cell>
        </row>
        <row r="117">
          <cell r="A117">
            <v>116</v>
          </cell>
          <cell r="B117">
            <v>425</v>
          </cell>
          <cell r="C117">
            <v>116110100</v>
          </cell>
          <cell r="D117" t="str">
            <v>436</v>
          </cell>
          <cell r="E117" t="str">
            <v>Apfelsinen (Orangen)</v>
          </cell>
          <cell r="F117">
            <v>95.2</v>
          </cell>
          <cell r="G117">
            <v>97.8</v>
          </cell>
          <cell r="H117">
            <v>102.4</v>
          </cell>
          <cell r="I117">
            <v>106.3</v>
          </cell>
          <cell r="J117">
            <v>114.8</v>
          </cell>
          <cell r="K117">
            <v>105.6</v>
          </cell>
          <cell r="L117">
            <v>116.6</v>
          </cell>
          <cell r="M117">
            <v>116.6</v>
          </cell>
          <cell r="N117">
            <v>113.4</v>
          </cell>
          <cell r="O117">
            <v>110.1</v>
          </cell>
          <cell r="P117">
            <v>93.3</v>
          </cell>
          <cell r="Q117">
            <v>83.6</v>
          </cell>
          <cell r="S117">
            <v>11610</v>
          </cell>
        </row>
        <row r="118">
          <cell r="A118">
            <v>117</v>
          </cell>
          <cell r="B118">
            <v>426</v>
          </cell>
          <cell r="C118">
            <v>116150100</v>
          </cell>
          <cell r="D118" t="str">
            <v>437</v>
          </cell>
          <cell r="E118" t="str">
            <v>Grapefruits</v>
          </cell>
          <cell r="F118">
            <v>125.6</v>
          </cell>
          <cell r="G118">
            <v>124.1</v>
          </cell>
          <cell r="H118">
            <v>124.1</v>
          </cell>
          <cell r="I118">
            <v>123.3</v>
          </cell>
          <cell r="J118">
            <v>124.9</v>
          </cell>
          <cell r="K118">
            <v>129.4</v>
          </cell>
          <cell r="L118">
            <v>126.3</v>
          </cell>
          <cell r="M118">
            <v>118.7</v>
          </cell>
          <cell r="N118">
            <v>121.7</v>
          </cell>
          <cell r="O118">
            <v>127.9</v>
          </cell>
          <cell r="P118">
            <v>125.6</v>
          </cell>
          <cell r="Q118">
            <v>126.3</v>
          </cell>
          <cell r="S118">
            <v>11710</v>
          </cell>
        </row>
        <row r="119">
          <cell r="A119">
            <v>118</v>
          </cell>
          <cell r="B119">
            <v>427</v>
          </cell>
          <cell r="C119">
            <v>116700100</v>
          </cell>
          <cell r="D119" t="str">
            <v>438</v>
          </cell>
          <cell r="E119" t="str">
            <v>Kiwis o. a. Früchte, frisch o. gekühlt</v>
          </cell>
          <cell r="F119">
            <v>107.4</v>
          </cell>
          <cell r="G119">
            <v>114.3</v>
          </cell>
          <cell r="H119">
            <v>114.3</v>
          </cell>
          <cell r="I119">
            <v>114.3</v>
          </cell>
          <cell r="J119">
            <v>110.9</v>
          </cell>
          <cell r="K119">
            <v>117.8</v>
          </cell>
          <cell r="L119">
            <v>111.1</v>
          </cell>
          <cell r="M119">
            <v>124.5</v>
          </cell>
          <cell r="N119">
            <v>111.1</v>
          </cell>
          <cell r="O119">
            <v>117.8</v>
          </cell>
          <cell r="P119">
            <v>107.7</v>
          </cell>
          <cell r="Q119">
            <v>94.2</v>
          </cell>
          <cell r="S119">
            <v>11810</v>
          </cell>
        </row>
        <row r="120">
          <cell r="A120">
            <v>119</v>
          </cell>
          <cell r="B120">
            <v>96</v>
          </cell>
          <cell r="C120">
            <v>117715100</v>
          </cell>
          <cell r="D120" t="str">
            <v>98</v>
          </cell>
          <cell r="E120" t="str">
            <v>Erbsenkonserve</v>
          </cell>
          <cell r="F120">
            <v>113.9</v>
          </cell>
          <cell r="G120">
            <v>113.9</v>
          </cell>
          <cell r="H120">
            <v>113.9</v>
          </cell>
          <cell r="I120">
            <v>113.9</v>
          </cell>
          <cell r="J120">
            <v>115.8</v>
          </cell>
          <cell r="K120">
            <v>115.8</v>
          </cell>
          <cell r="L120">
            <v>115.8</v>
          </cell>
          <cell r="M120">
            <v>115.8</v>
          </cell>
          <cell r="N120">
            <v>115.8</v>
          </cell>
          <cell r="O120">
            <v>115.8</v>
          </cell>
          <cell r="P120">
            <v>115.8</v>
          </cell>
          <cell r="Q120">
            <v>115.8</v>
          </cell>
          <cell r="S120">
            <v>11910</v>
          </cell>
        </row>
        <row r="121">
          <cell r="A121">
            <v>120</v>
          </cell>
          <cell r="B121">
            <v>97</v>
          </cell>
          <cell r="C121">
            <v>117714100</v>
          </cell>
          <cell r="D121" t="str">
            <v>99</v>
          </cell>
          <cell r="E121" t="str">
            <v>Pilzkonserve</v>
          </cell>
          <cell r="F121">
            <v>97.9</v>
          </cell>
          <cell r="G121">
            <v>98.9</v>
          </cell>
          <cell r="H121">
            <v>97.9</v>
          </cell>
          <cell r="I121">
            <v>97.9</v>
          </cell>
          <cell r="J121">
            <v>97.9</v>
          </cell>
          <cell r="K121">
            <v>97.9</v>
          </cell>
          <cell r="L121">
            <v>96.8</v>
          </cell>
          <cell r="M121">
            <v>98.9</v>
          </cell>
          <cell r="N121">
            <v>98.9</v>
          </cell>
          <cell r="O121">
            <v>97.9</v>
          </cell>
          <cell r="P121">
            <v>96.8</v>
          </cell>
          <cell r="Q121">
            <v>98.9</v>
          </cell>
          <cell r="S121">
            <v>12010</v>
          </cell>
        </row>
        <row r="122">
          <cell r="A122">
            <v>121</v>
          </cell>
          <cell r="B122">
            <v>98</v>
          </cell>
          <cell r="C122">
            <v>117719400</v>
          </cell>
          <cell r="D122" t="str">
            <v>100</v>
          </cell>
          <cell r="E122" t="str">
            <v>Gemüsekonserve</v>
          </cell>
          <cell r="F122">
            <v>92.3</v>
          </cell>
          <cell r="G122">
            <v>94</v>
          </cell>
          <cell r="H122">
            <v>92.3</v>
          </cell>
          <cell r="I122">
            <v>91.4</v>
          </cell>
          <cell r="J122">
            <v>91.4</v>
          </cell>
          <cell r="K122">
            <v>90.5</v>
          </cell>
          <cell r="L122">
            <v>89.6</v>
          </cell>
          <cell r="M122">
            <v>88.7</v>
          </cell>
          <cell r="N122">
            <v>88.7</v>
          </cell>
          <cell r="O122">
            <v>87.8</v>
          </cell>
          <cell r="P122">
            <v>85.1</v>
          </cell>
          <cell r="Q122">
            <v>85.1</v>
          </cell>
          <cell r="S122">
            <v>12110</v>
          </cell>
        </row>
        <row r="123">
          <cell r="A123">
            <v>122</v>
          </cell>
          <cell r="B123">
            <v>99</v>
          </cell>
          <cell r="C123">
            <v>117713100</v>
          </cell>
          <cell r="D123" t="str">
            <v>101</v>
          </cell>
          <cell r="E123" t="str">
            <v>Sauerkrautkonserve</v>
          </cell>
          <cell r="F123">
            <v>99.8</v>
          </cell>
          <cell r="G123">
            <v>99.8</v>
          </cell>
          <cell r="H123">
            <v>101</v>
          </cell>
          <cell r="I123">
            <v>101</v>
          </cell>
          <cell r="J123">
            <v>99.8</v>
          </cell>
          <cell r="K123">
            <v>99.8</v>
          </cell>
          <cell r="L123">
            <v>99.8</v>
          </cell>
          <cell r="M123">
            <v>96.3</v>
          </cell>
          <cell r="N123">
            <v>96.3</v>
          </cell>
          <cell r="O123">
            <v>96.3</v>
          </cell>
          <cell r="P123">
            <v>95.2</v>
          </cell>
          <cell r="Q123">
            <v>98.6</v>
          </cell>
          <cell r="S123">
            <v>12210</v>
          </cell>
        </row>
        <row r="124">
          <cell r="A124">
            <v>123</v>
          </cell>
          <cell r="B124">
            <v>100</v>
          </cell>
          <cell r="C124">
            <v>117711100</v>
          </cell>
          <cell r="D124" t="str">
            <v>102</v>
          </cell>
          <cell r="E124" t="str">
            <v>Gurkenkonserve</v>
          </cell>
          <cell r="F124">
            <v>100.8</v>
          </cell>
          <cell r="G124">
            <v>100.8</v>
          </cell>
          <cell r="H124">
            <v>98.8</v>
          </cell>
          <cell r="I124">
            <v>97.8</v>
          </cell>
          <cell r="J124">
            <v>99.8</v>
          </cell>
          <cell r="K124">
            <v>99.8</v>
          </cell>
          <cell r="L124">
            <v>98.9</v>
          </cell>
          <cell r="M124">
            <v>98.9</v>
          </cell>
          <cell r="N124">
            <v>97.9</v>
          </cell>
          <cell r="O124">
            <v>97.9</v>
          </cell>
          <cell r="P124">
            <v>97.9</v>
          </cell>
          <cell r="Q124">
            <v>97.9</v>
          </cell>
          <cell r="S124">
            <v>12310</v>
          </cell>
        </row>
        <row r="125">
          <cell r="A125">
            <v>124</v>
          </cell>
          <cell r="B125">
            <v>101</v>
          </cell>
          <cell r="C125">
            <v>116911100</v>
          </cell>
          <cell r="D125" t="str">
            <v>103</v>
          </cell>
          <cell r="E125" t="str">
            <v>Kernobstkonserve</v>
          </cell>
          <cell r="F125">
            <v>103</v>
          </cell>
          <cell r="G125">
            <v>104.6</v>
          </cell>
          <cell r="H125">
            <v>104.6</v>
          </cell>
          <cell r="I125">
            <v>104.6</v>
          </cell>
          <cell r="J125">
            <v>106.2</v>
          </cell>
          <cell r="K125">
            <v>104.6</v>
          </cell>
          <cell r="L125">
            <v>106.2</v>
          </cell>
          <cell r="M125">
            <v>106.2</v>
          </cell>
          <cell r="N125">
            <v>106.2</v>
          </cell>
          <cell r="O125">
            <v>107.8</v>
          </cell>
          <cell r="P125">
            <v>109.4</v>
          </cell>
          <cell r="Q125">
            <v>109.4</v>
          </cell>
          <cell r="S125">
            <v>12410</v>
          </cell>
        </row>
        <row r="126">
          <cell r="A126">
            <v>125</v>
          </cell>
          <cell r="B126">
            <v>102</v>
          </cell>
          <cell r="C126">
            <v>116912100</v>
          </cell>
          <cell r="D126" t="str">
            <v>104</v>
          </cell>
          <cell r="E126" t="str">
            <v>Steinobstkonserve</v>
          </cell>
          <cell r="F126">
            <v>101.1</v>
          </cell>
          <cell r="G126">
            <v>101.1</v>
          </cell>
          <cell r="H126">
            <v>102.7</v>
          </cell>
          <cell r="I126">
            <v>102.7</v>
          </cell>
          <cell r="J126">
            <v>102.7</v>
          </cell>
          <cell r="K126">
            <v>102.7</v>
          </cell>
          <cell r="L126">
            <v>91.4</v>
          </cell>
          <cell r="M126">
            <v>91.4</v>
          </cell>
          <cell r="N126">
            <v>90.6</v>
          </cell>
          <cell r="O126">
            <v>90.6</v>
          </cell>
          <cell r="P126">
            <v>89.8</v>
          </cell>
          <cell r="Q126">
            <v>89</v>
          </cell>
          <cell r="S126">
            <v>12510</v>
          </cell>
        </row>
        <row r="127">
          <cell r="A127">
            <v>126</v>
          </cell>
          <cell r="B127">
            <v>103</v>
          </cell>
          <cell r="C127">
            <v>116917100</v>
          </cell>
          <cell r="D127" t="str">
            <v>105</v>
          </cell>
          <cell r="E127" t="str">
            <v>Ananaskonserve</v>
          </cell>
          <cell r="F127">
            <v>106</v>
          </cell>
          <cell r="G127">
            <v>106</v>
          </cell>
          <cell r="H127">
            <v>105.1</v>
          </cell>
          <cell r="I127">
            <v>107</v>
          </cell>
          <cell r="J127">
            <v>106</v>
          </cell>
          <cell r="K127">
            <v>107</v>
          </cell>
          <cell r="L127">
            <v>107.9</v>
          </cell>
          <cell r="M127">
            <v>107.9</v>
          </cell>
          <cell r="N127">
            <v>107</v>
          </cell>
          <cell r="O127">
            <v>107</v>
          </cell>
          <cell r="P127">
            <v>105.1</v>
          </cell>
          <cell r="Q127">
            <v>104.2</v>
          </cell>
          <cell r="S127">
            <v>12610</v>
          </cell>
        </row>
        <row r="128">
          <cell r="A128">
            <v>127</v>
          </cell>
          <cell r="B128">
            <v>104</v>
          </cell>
          <cell r="C128">
            <v>118210100</v>
          </cell>
          <cell r="D128" t="str">
            <v>106</v>
          </cell>
          <cell r="E128" t="str">
            <v>Marmelade, Konfitüre, Gelee etc.</v>
          </cell>
          <cell r="F128">
            <v>105.7</v>
          </cell>
          <cell r="G128">
            <v>106.5</v>
          </cell>
          <cell r="H128">
            <v>106.5</v>
          </cell>
          <cell r="I128">
            <v>107.3</v>
          </cell>
          <cell r="J128">
            <v>108.1</v>
          </cell>
          <cell r="K128">
            <v>109.7</v>
          </cell>
          <cell r="L128">
            <v>110.4</v>
          </cell>
          <cell r="M128">
            <v>109.6</v>
          </cell>
          <cell r="N128">
            <v>108.8</v>
          </cell>
          <cell r="O128">
            <v>107.2</v>
          </cell>
          <cell r="P128">
            <v>107.2</v>
          </cell>
          <cell r="Q128">
            <v>107.2</v>
          </cell>
          <cell r="S128">
            <v>12710</v>
          </cell>
        </row>
        <row r="129">
          <cell r="A129">
            <v>128</v>
          </cell>
          <cell r="B129">
            <v>105</v>
          </cell>
          <cell r="C129">
            <v>118230100</v>
          </cell>
          <cell r="D129" t="str">
            <v>107</v>
          </cell>
          <cell r="E129" t="str">
            <v>Bienenhonig</v>
          </cell>
          <cell r="F129">
            <v>132.30000000000001</v>
          </cell>
          <cell r="G129">
            <v>132.30000000000001</v>
          </cell>
          <cell r="H129">
            <v>132.30000000000001</v>
          </cell>
          <cell r="I129">
            <v>131.4</v>
          </cell>
          <cell r="J129">
            <v>127.8</v>
          </cell>
          <cell r="K129">
            <v>127.4</v>
          </cell>
          <cell r="L129">
            <v>128.30000000000001</v>
          </cell>
          <cell r="M129">
            <v>127.4</v>
          </cell>
          <cell r="N129">
            <v>128.30000000000001</v>
          </cell>
          <cell r="O129">
            <v>126.9</v>
          </cell>
          <cell r="P129">
            <v>126.9</v>
          </cell>
          <cell r="Q129">
            <v>127.4</v>
          </cell>
          <cell r="S129">
            <v>12810</v>
          </cell>
        </row>
        <row r="130">
          <cell r="A130">
            <v>129</v>
          </cell>
          <cell r="B130">
            <v>106</v>
          </cell>
          <cell r="C130">
            <v>118450100</v>
          </cell>
          <cell r="D130" t="str">
            <v>108</v>
          </cell>
          <cell r="E130" t="str">
            <v>Bonbons</v>
          </cell>
          <cell r="F130">
            <v>107.5</v>
          </cell>
          <cell r="G130">
            <v>107.5</v>
          </cell>
          <cell r="H130">
            <v>106.9</v>
          </cell>
          <cell r="I130">
            <v>106.9</v>
          </cell>
          <cell r="J130">
            <v>108</v>
          </cell>
          <cell r="K130">
            <v>106.9</v>
          </cell>
          <cell r="L130">
            <v>107.4</v>
          </cell>
          <cell r="M130">
            <v>108</v>
          </cell>
          <cell r="N130">
            <v>107.4</v>
          </cell>
          <cell r="O130">
            <v>108</v>
          </cell>
          <cell r="P130">
            <v>108.5</v>
          </cell>
          <cell r="Q130">
            <v>109.1</v>
          </cell>
          <cell r="S130">
            <v>12910</v>
          </cell>
        </row>
        <row r="131">
          <cell r="A131">
            <v>130</v>
          </cell>
          <cell r="B131">
            <v>108</v>
          </cell>
          <cell r="C131">
            <v>118310100</v>
          </cell>
          <cell r="D131" t="str">
            <v>109</v>
          </cell>
          <cell r="E131" t="str">
            <v>Schokolade in Tafeln</v>
          </cell>
          <cell r="F131">
            <v>117.1</v>
          </cell>
          <cell r="G131">
            <v>119</v>
          </cell>
          <cell r="H131">
            <v>119</v>
          </cell>
          <cell r="I131">
            <v>119</v>
          </cell>
          <cell r="J131">
            <v>121</v>
          </cell>
          <cell r="K131">
            <v>119</v>
          </cell>
          <cell r="L131">
            <v>119</v>
          </cell>
          <cell r="M131">
            <v>119</v>
          </cell>
          <cell r="N131">
            <v>119</v>
          </cell>
          <cell r="O131">
            <v>119</v>
          </cell>
          <cell r="P131">
            <v>119</v>
          </cell>
          <cell r="Q131">
            <v>119</v>
          </cell>
          <cell r="S131">
            <v>13010</v>
          </cell>
        </row>
        <row r="132">
          <cell r="A132">
            <v>131</v>
          </cell>
          <cell r="B132">
            <v>109</v>
          </cell>
          <cell r="C132">
            <v>118390100</v>
          </cell>
          <cell r="D132" t="str">
            <v>110</v>
          </cell>
          <cell r="E132" t="str">
            <v>Riegel aus Schokolade</v>
          </cell>
          <cell r="F132">
            <v>109.9</v>
          </cell>
          <cell r="G132">
            <v>110.5</v>
          </cell>
          <cell r="H132">
            <v>110.5</v>
          </cell>
          <cell r="I132">
            <v>109.9</v>
          </cell>
          <cell r="J132">
            <v>109.9</v>
          </cell>
          <cell r="K132">
            <v>110.5</v>
          </cell>
          <cell r="L132">
            <v>111.2</v>
          </cell>
          <cell r="M132">
            <v>111.2</v>
          </cell>
          <cell r="N132">
            <v>110.5</v>
          </cell>
          <cell r="O132">
            <v>111.2</v>
          </cell>
          <cell r="P132">
            <v>111.2</v>
          </cell>
          <cell r="Q132">
            <v>111.2</v>
          </cell>
          <cell r="S132">
            <v>13110</v>
          </cell>
        </row>
        <row r="133">
          <cell r="A133">
            <v>132</v>
          </cell>
          <cell r="B133">
            <v>110</v>
          </cell>
          <cell r="C133">
            <v>118410100</v>
          </cell>
          <cell r="D133" t="str">
            <v>111</v>
          </cell>
          <cell r="E133" t="str">
            <v>Pralinen</v>
          </cell>
          <cell r="F133">
            <v>100.5</v>
          </cell>
          <cell r="G133">
            <v>100.5</v>
          </cell>
          <cell r="H133">
            <v>102</v>
          </cell>
          <cell r="I133">
            <v>100.1</v>
          </cell>
          <cell r="J133">
            <v>99.6</v>
          </cell>
          <cell r="K133">
            <v>101.5</v>
          </cell>
          <cell r="L133">
            <v>101.3</v>
          </cell>
          <cell r="M133">
            <v>101.3</v>
          </cell>
          <cell r="N133">
            <v>100.8</v>
          </cell>
          <cell r="O133">
            <v>101</v>
          </cell>
          <cell r="P133">
            <v>100.3</v>
          </cell>
          <cell r="Q133">
            <v>100</v>
          </cell>
          <cell r="S133">
            <v>13210</v>
          </cell>
        </row>
        <row r="134">
          <cell r="A134">
            <v>133</v>
          </cell>
          <cell r="B134">
            <v>111</v>
          </cell>
          <cell r="C134">
            <v>116830100</v>
          </cell>
          <cell r="D134" t="str">
            <v>112</v>
          </cell>
          <cell r="E134" t="str">
            <v>Gesalzenes o. geröstetes Schalenobst</v>
          </cell>
          <cell r="F134">
            <v>106.2</v>
          </cell>
          <cell r="G134">
            <v>106.2</v>
          </cell>
          <cell r="H134">
            <v>106.2</v>
          </cell>
          <cell r="I134">
            <v>107.4</v>
          </cell>
          <cell r="J134">
            <v>107.4</v>
          </cell>
          <cell r="K134">
            <v>106.2</v>
          </cell>
          <cell r="L134">
            <v>107.4</v>
          </cell>
          <cell r="M134">
            <v>107.4</v>
          </cell>
          <cell r="N134">
            <v>107.4</v>
          </cell>
          <cell r="O134">
            <v>107.4</v>
          </cell>
          <cell r="P134">
            <v>107.4</v>
          </cell>
          <cell r="Q134">
            <v>108.5</v>
          </cell>
          <cell r="S134">
            <v>13310</v>
          </cell>
        </row>
        <row r="135">
          <cell r="A135">
            <v>134</v>
          </cell>
          <cell r="B135">
            <v>112</v>
          </cell>
          <cell r="C135">
            <v>111225100</v>
          </cell>
          <cell r="D135" t="str">
            <v>113</v>
          </cell>
          <cell r="E135" t="str">
            <v>Kekse</v>
          </cell>
          <cell r="F135">
            <v>99.9</v>
          </cell>
          <cell r="G135">
            <v>99.9</v>
          </cell>
          <cell r="H135">
            <v>101</v>
          </cell>
          <cell r="I135">
            <v>101</v>
          </cell>
          <cell r="J135">
            <v>101</v>
          </cell>
          <cell r="K135">
            <v>101</v>
          </cell>
          <cell r="L135">
            <v>103.3</v>
          </cell>
          <cell r="M135">
            <v>105.7</v>
          </cell>
          <cell r="N135">
            <v>105.7</v>
          </cell>
          <cell r="O135">
            <v>105.7</v>
          </cell>
          <cell r="P135">
            <v>106.9</v>
          </cell>
          <cell r="Q135">
            <v>105.7</v>
          </cell>
          <cell r="S135">
            <v>13410</v>
          </cell>
        </row>
        <row r="136">
          <cell r="A136">
            <v>135</v>
          </cell>
          <cell r="B136">
            <v>113</v>
          </cell>
          <cell r="C136">
            <v>111229100</v>
          </cell>
          <cell r="D136" t="str">
            <v>114</v>
          </cell>
          <cell r="E136" t="str">
            <v>Andere Dauerbackwaren</v>
          </cell>
          <cell r="F136">
            <v>99.4</v>
          </cell>
          <cell r="G136">
            <v>99.4</v>
          </cell>
          <cell r="H136">
            <v>99.4</v>
          </cell>
          <cell r="I136">
            <v>100.6</v>
          </cell>
          <cell r="J136">
            <v>99.4</v>
          </cell>
          <cell r="K136">
            <v>101.8</v>
          </cell>
          <cell r="L136">
            <v>101.8</v>
          </cell>
          <cell r="M136">
            <v>101.8</v>
          </cell>
          <cell r="N136">
            <v>101.8</v>
          </cell>
          <cell r="O136">
            <v>97.8</v>
          </cell>
          <cell r="P136">
            <v>96.8</v>
          </cell>
          <cell r="Q136">
            <v>94.7</v>
          </cell>
          <cell r="S136">
            <v>13510</v>
          </cell>
        </row>
        <row r="137">
          <cell r="A137">
            <v>136</v>
          </cell>
          <cell r="B137">
            <v>114</v>
          </cell>
          <cell r="C137">
            <v>117913100</v>
          </cell>
          <cell r="D137" t="str">
            <v>115</v>
          </cell>
          <cell r="E137" t="str">
            <v>Kartoffelchips o. -sticks</v>
          </cell>
          <cell r="F137">
            <v>106.5</v>
          </cell>
          <cell r="G137">
            <v>106.5</v>
          </cell>
          <cell r="H137">
            <v>107.3</v>
          </cell>
          <cell r="I137">
            <v>106.5</v>
          </cell>
          <cell r="J137">
            <v>106.5</v>
          </cell>
          <cell r="K137">
            <v>107.3</v>
          </cell>
          <cell r="L137">
            <v>107.3</v>
          </cell>
          <cell r="M137">
            <v>107.3</v>
          </cell>
          <cell r="N137">
            <v>107.3</v>
          </cell>
          <cell r="O137">
            <v>108.1</v>
          </cell>
          <cell r="P137">
            <v>108.8</v>
          </cell>
          <cell r="Q137">
            <v>106.6</v>
          </cell>
          <cell r="S137">
            <v>13610</v>
          </cell>
        </row>
        <row r="138">
          <cell r="A138">
            <v>137</v>
          </cell>
          <cell r="B138">
            <v>115</v>
          </cell>
          <cell r="C138">
            <v>121111100</v>
          </cell>
          <cell r="D138" t="str">
            <v>116</v>
          </cell>
          <cell r="E138" t="str">
            <v>Bohnenkaffee</v>
          </cell>
          <cell r="F138">
            <v>87.1</v>
          </cell>
          <cell r="G138">
            <v>86.6</v>
          </cell>
          <cell r="H138">
            <v>84.1</v>
          </cell>
          <cell r="I138">
            <v>83.6</v>
          </cell>
          <cell r="J138">
            <v>82.4</v>
          </cell>
          <cell r="K138">
            <v>82.4</v>
          </cell>
          <cell r="L138">
            <v>84.9</v>
          </cell>
          <cell r="M138">
            <v>80.400000000000006</v>
          </cell>
          <cell r="N138">
            <v>82.6</v>
          </cell>
          <cell r="O138">
            <v>82.4</v>
          </cell>
          <cell r="P138">
            <v>80.900000000000006</v>
          </cell>
          <cell r="Q138">
            <v>82.6</v>
          </cell>
          <cell r="S138">
            <v>13710</v>
          </cell>
        </row>
        <row r="139">
          <cell r="A139">
            <v>138</v>
          </cell>
          <cell r="B139">
            <v>116</v>
          </cell>
          <cell r="C139">
            <v>121115100</v>
          </cell>
          <cell r="D139" t="str">
            <v>117</v>
          </cell>
          <cell r="E139" t="str">
            <v>Instant-Bohnenkaffee o. a. Kaffee-Extrakt</v>
          </cell>
          <cell r="F139">
            <v>96.6</v>
          </cell>
          <cell r="G139">
            <v>97.7</v>
          </cell>
          <cell r="H139">
            <v>97.5</v>
          </cell>
          <cell r="I139">
            <v>96.4</v>
          </cell>
          <cell r="J139">
            <v>94.8</v>
          </cell>
          <cell r="K139">
            <v>95.7</v>
          </cell>
          <cell r="L139">
            <v>95.7</v>
          </cell>
          <cell r="M139">
            <v>95.5</v>
          </cell>
          <cell r="N139">
            <v>88.7</v>
          </cell>
          <cell r="O139">
            <v>92.9</v>
          </cell>
          <cell r="P139">
            <v>89.4</v>
          </cell>
          <cell r="Q139">
            <v>92.8</v>
          </cell>
          <cell r="S139">
            <v>13810</v>
          </cell>
        </row>
        <row r="140">
          <cell r="A140">
            <v>139</v>
          </cell>
          <cell r="B140">
            <v>117</v>
          </cell>
          <cell r="C140">
            <v>121210100</v>
          </cell>
          <cell r="D140" t="str">
            <v>118</v>
          </cell>
          <cell r="E140" t="str">
            <v>Schwarzer o. grüner Tee, lose</v>
          </cell>
          <cell r="F140">
            <v>95.4</v>
          </cell>
          <cell r="G140">
            <v>95.9</v>
          </cell>
          <cell r="H140">
            <v>95</v>
          </cell>
          <cell r="I140">
            <v>95.9</v>
          </cell>
          <cell r="J140">
            <v>96.9</v>
          </cell>
          <cell r="K140">
            <v>96.6</v>
          </cell>
          <cell r="L140">
            <v>97.2</v>
          </cell>
          <cell r="M140">
            <v>98.9</v>
          </cell>
          <cell r="N140">
            <v>99.8</v>
          </cell>
          <cell r="O140">
            <v>99.3</v>
          </cell>
          <cell r="P140">
            <v>99.3</v>
          </cell>
          <cell r="Q140">
            <v>99.3</v>
          </cell>
          <cell r="S140">
            <v>13910</v>
          </cell>
        </row>
        <row r="141">
          <cell r="A141">
            <v>140</v>
          </cell>
          <cell r="B141">
            <v>118</v>
          </cell>
          <cell r="C141">
            <v>121210200</v>
          </cell>
          <cell r="D141" t="str">
            <v>119</v>
          </cell>
          <cell r="E141" t="str">
            <v>Schwarzer o. grüner Tee, in Aufgussbeuteln</v>
          </cell>
          <cell r="F141">
            <v>101.3</v>
          </cell>
          <cell r="G141">
            <v>101.3</v>
          </cell>
          <cell r="H141">
            <v>100.6</v>
          </cell>
          <cell r="I141">
            <v>101.3</v>
          </cell>
          <cell r="J141">
            <v>101.3</v>
          </cell>
          <cell r="K141">
            <v>101.3</v>
          </cell>
          <cell r="L141">
            <v>101.3</v>
          </cell>
          <cell r="M141">
            <v>101.3</v>
          </cell>
          <cell r="N141">
            <v>102</v>
          </cell>
          <cell r="O141">
            <v>102</v>
          </cell>
          <cell r="P141">
            <v>98</v>
          </cell>
          <cell r="Q141">
            <v>96</v>
          </cell>
          <cell r="S141">
            <v>14010</v>
          </cell>
        </row>
        <row r="142">
          <cell r="A142">
            <v>141</v>
          </cell>
          <cell r="B142">
            <v>119</v>
          </cell>
          <cell r="C142">
            <v>121230100</v>
          </cell>
          <cell r="D142" t="str">
            <v>120</v>
          </cell>
          <cell r="E142" t="str">
            <v>Früchte- o. Kräutertee, in Aufgussbeuteln</v>
          </cell>
          <cell r="F142">
            <v>99.1</v>
          </cell>
          <cell r="G142">
            <v>99.1</v>
          </cell>
          <cell r="H142">
            <v>98.4</v>
          </cell>
          <cell r="I142">
            <v>99.7</v>
          </cell>
          <cell r="J142">
            <v>99.7</v>
          </cell>
          <cell r="K142">
            <v>97.8</v>
          </cell>
          <cell r="L142">
            <v>97.8</v>
          </cell>
          <cell r="M142">
            <v>97.8</v>
          </cell>
          <cell r="N142">
            <v>97.2</v>
          </cell>
          <cell r="O142">
            <v>97.8</v>
          </cell>
          <cell r="P142">
            <v>97.8</v>
          </cell>
          <cell r="Q142">
            <v>94.7</v>
          </cell>
          <cell r="S142">
            <v>14110</v>
          </cell>
        </row>
        <row r="143">
          <cell r="A143">
            <v>142</v>
          </cell>
          <cell r="B143">
            <v>120</v>
          </cell>
          <cell r="C143">
            <v>121300100</v>
          </cell>
          <cell r="D143" t="str">
            <v>121</v>
          </cell>
          <cell r="E143" t="str">
            <v>Kakao-Schnellgetränk</v>
          </cell>
          <cell r="F143">
            <v>114.3</v>
          </cell>
          <cell r="G143">
            <v>113.8</v>
          </cell>
          <cell r="H143">
            <v>113.4</v>
          </cell>
          <cell r="I143">
            <v>111.6</v>
          </cell>
          <cell r="J143">
            <v>111.1</v>
          </cell>
          <cell r="K143">
            <v>111.6</v>
          </cell>
          <cell r="L143">
            <v>112.5</v>
          </cell>
          <cell r="M143">
            <v>112.5</v>
          </cell>
          <cell r="N143">
            <v>112.5</v>
          </cell>
          <cell r="O143">
            <v>113.4</v>
          </cell>
          <cell r="P143">
            <v>113.8</v>
          </cell>
          <cell r="Q143">
            <v>113.8</v>
          </cell>
          <cell r="S143">
            <v>14210</v>
          </cell>
        </row>
        <row r="144">
          <cell r="A144">
            <v>143</v>
          </cell>
          <cell r="B144">
            <v>121</v>
          </cell>
          <cell r="C144">
            <v>118610100</v>
          </cell>
          <cell r="D144" t="str">
            <v>122</v>
          </cell>
          <cell r="E144" t="str">
            <v>Kakaohaltiger Brotaufstrich</v>
          </cell>
          <cell r="F144">
            <v>109.6</v>
          </cell>
          <cell r="G144">
            <v>111.2</v>
          </cell>
          <cell r="H144">
            <v>112</v>
          </cell>
          <cell r="I144">
            <v>112.7</v>
          </cell>
          <cell r="J144">
            <v>112.7</v>
          </cell>
          <cell r="K144">
            <v>114.3</v>
          </cell>
          <cell r="L144">
            <v>114.3</v>
          </cell>
          <cell r="M144">
            <v>114.3</v>
          </cell>
          <cell r="N144">
            <v>113.5</v>
          </cell>
          <cell r="O144">
            <v>115.1</v>
          </cell>
          <cell r="P144">
            <v>115.1</v>
          </cell>
          <cell r="Q144">
            <v>114.3</v>
          </cell>
          <cell r="S144">
            <v>14310</v>
          </cell>
        </row>
        <row r="145">
          <cell r="A145">
            <v>144</v>
          </cell>
          <cell r="B145">
            <v>122</v>
          </cell>
          <cell r="C145">
            <v>122310100</v>
          </cell>
          <cell r="D145" t="str">
            <v>123</v>
          </cell>
          <cell r="E145" t="str">
            <v>Fruchtsaft aus Kernobst</v>
          </cell>
          <cell r="F145">
            <v>103</v>
          </cell>
          <cell r="G145">
            <v>103</v>
          </cell>
          <cell r="H145">
            <v>103</v>
          </cell>
          <cell r="I145">
            <v>103</v>
          </cell>
          <cell r="J145">
            <v>103</v>
          </cell>
          <cell r="K145">
            <v>100.6</v>
          </cell>
          <cell r="L145">
            <v>103</v>
          </cell>
          <cell r="M145">
            <v>101.8</v>
          </cell>
          <cell r="N145">
            <v>100.6</v>
          </cell>
          <cell r="O145">
            <v>100.6</v>
          </cell>
          <cell r="P145">
            <v>100.6</v>
          </cell>
          <cell r="Q145">
            <v>99.4</v>
          </cell>
          <cell r="S145">
            <v>14410</v>
          </cell>
        </row>
        <row r="146">
          <cell r="A146">
            <v>145</v>
          </cell>
          <cell r="B146">
            <v>123</v>
          </cell>
          <cell r="C146">
            <v>122320100</v>
          </cell>
          <cell r="D146" t="str">
            <v>124</v>
          </cell>
          <cell r="E146" t="str">
            <v>Fruchtsaft aus Zitrusfrüchten</v>
          </cell>
          <cell r="F146">
            <v>101</v>
          </cell>
          <cell r="G146">
            <v>101</v>
          </cell>
          <cell r="H146">
            <v>101</v>
          </cell>
          <cell r="I146">
            <v>101</v>
          </cell>
          <cell r="J146">
            <v>101</v>
          </cell>
          <cell r="K146">
            <v>101</v>
          </cell>
          <cell r="L146">
            <v>101</v>
          </cell>
          <cell r="M146">
            <v>100</v>
          </cell>
          <cell r="N146">
            <v>100</v>
          </cell>
          <cell r="O146">
            <v>99</v>
          </cell>
          <cell r="P146">
            <v>99</v>
          </cell>
          <cell r="Q146">
            <v>99</v>
          </cell>
          <cell r="S146">
            <v>14510</v>
          </cell>
        </row>
        <row r="147">
          <cell r="A147">
            <v>146</v>
          </cell>
          <cell r="B147">
            <v>124</v>
          </cell>
          <cell r="C147">
            <v>122340100</v>
          </cell>
          <cell r="D147" t="str">
            <v>125</v>
          </cell>
          <cell r="E147" t="str">
            <v>Multivitaminsaft</v>
          </cell>
          <cell r="F147">
            <v>103.9</v>
          </cell>
          <cell r="G147">
            <v>105.9</v>
          </cell>
          <cell r="H147">
            <v>103.9</v>
          </cell>
          <cell r="I147">
            <v>105.9</v>
          </cell>
          <cell r="J147">
            <v>105.9</v>
          </cell>
          <cell r="K147">
            <v>105.9</v>
          </cell>
          <cell r="L147">
            <v>104.9</v>
          </cell>
          <cell r="M147">
            <v>103.9</v>
          </cell>
          <cell r="N147">
            <v>104.9</v>
          </cell>
          <cell r="O147">
            <v>105.9</v>
          </cell>
          <cell r="P147">
            <v>104.9</v>
          </cell>
          <cell r="Q147">
            <v>104.9</v>
          </cell>
          <cell r="S147">
            <v>14610</v>
          </cell>
        </row>
        <row r="148">
          <cell r="A148">
            <v>147</v>
          </cell>
          <cell r="B148">
            <v>125</v>
          </cell>
          <cell r="C148">
            <v>122400100</v>
          </cell>
          <cell r="D148" t="str">
            <v>126</v>
          </cell>
          <cell r="E148" t="str">
            <v>Gemüsesaft</v>
          </cell>
          <cell r="F148">
            <v>100.9</v>
          </cell>
          <cell r="G148">
            <v>100.9</v>
          </cell>
          <cell r="H148">
            <v>102</v>
          </cell>
          <cell r="I148">
            <v>102</v>
          </cell>
          <cell r="J148">
            <v>99.9</v>
          </cell>
          <cell r="K148">
            <v>98.9</v>
          </cell>
          <cell r="L148">
            <v>98.9</v>
          </cell>
          <cell r="M148">
            <v>98.9</v>
          </cell>
          <cell r="N148">
            <v>99.8</v>
          </cell>
          <cell r="O148">
            <v>96.4</v>
          </cell>
          <cell r="P148">
            <v>98.1</v>
          </cell>
          <cell r="Q148">
            <v>98.9</v>
          </cell>
          <cell r="S148">
            <v>14710</v>
          </cell>
        </row>
        <row r="149">
          <cell r="A149">
            <v>148</v>
          </cell>
          <cell r="B149">
            <v>126</v>
          </cell>
          <cell r="C149">
            <v>122100100</v>
          </cell>
          <cell r="D149" t="str">
            <v>127</v>
          </cell>
          <cell r="E149" t="str">
            <v>Mineralwasser</v>
          </cell>
          <cell r="S149">
            <v>14810</v>
          </cell>
        </row>
        <row r="150">
          <cell r="A150">
            <v>149</v>
          </cell>
          <cell r="B150">
            <v>127</v>
          </cell>
          <cell r="C150">
            <v>122290100</v>
          </cell>
          <cell r="D150" t="str">
            <v>128</v>
          </cell>
          <cell r="E150" t="str">
            <v>Koffeinfreies Erfrischungsgetränk, Kohlensäure</v>
          </cell>
          <cell r="F150">
            <v>96.4</v>
          </cell>
          <cell r="G150">
            <v>97.1</v>
          </cell>
          <cell r="H150">
            <v>97.7</v>
          </cell>
          <cell r="I150">
            <v>97.7</v>
          </cell>
          <cell r="J150">
            <v>98.4</v>
          </cell>
          <cell r="K150">
            <v>98.4</v>
          </cell>
          <cell r="L150">
            <v>102.8</v>
          </cell>
          <cell r="M150">
            <v>102.4</v>
          </cell>
          <cell r="N150">
            <v>102.4</v>
          </cell>
          <cell r="O150">
            <v>102.4</v>
          </cell>
          <cell r="P150">
            <v>102.4</v>
          </cell>
          <cell r="Q150">
            <v>102.4</v>
          </cell>
          <cell r="S150">
            <v>14910</v>
          </cell>
        </row>
        <row r="151">
          <cell r="A151">
            <v>150</v>
          </cell>
          <cell r="B151">
            <v>128</v>
          </cell>
          <cell r="C151">
            <v>122210100</v>
          </cell>
          <cell r="D151" t="str">
            <v>129</v>
          </cell>
          <cell r="E151" t="str">
            <v>Koffeinhaltiges Erfrischungsgetränk</v>
          </cell>
          <cell r="F151">
            <v>97.4</v>
          </cell>
          <cell r="G151">
            <v>99.9</v>
          </cell>
          <cell r="H151">
            <v>99.9</v>
          </cell>
          <cell r="I151">
            <v>99.9</v>
          </cell>
          <cell r="J151">
            <v>98.7</v>
          </cell>
          <cell r="K151">
            <v>98.7</v>
          </cell>
          <cell r="L151">
            <v>98.7</v>
          </cell>
          <cell r="M151">
            <v>98.7</v>
          </cell>
          <cell r="N151">
            <v>99.9</v>
          </cell>
          <cell r="O151">
            <v>101.2</v>
          </cell>
          <cell r="P151">
            <v>99.9</v>
          </cell>
          <cell r="Q151">
            <v>101.2</v>
          </cell>
          <cell r="S151">
            <v>15010</v>
          </cell>
        </row>
        <row r="152">
          <cell r="A152">
            <v>151</v>
          </cell>
          <cell r="B152">
            <v>129</v>
          </cell>
          <cell r="C152">
            <v>122380100</v>
          </cell>
          <cell r="D152" t="str">
            <v>130</v>
          </cell>
          <cell r="E152" t="str">
            <v>Diät-Fruchtsaftgetränk ohne Kohlensäure</v>
          </cell>
          <cell r="F152">
            <v>101.1</v>
          </cell>
          <cell r="G152">
            <v>102.3</v>
          </cell>
          <cell r="H152">
            <v>102.3</v>
          </cell>
          <cell r="I152">
            <v>102.3</v>
          </cell>
          <cell r="J152">
            <v>102.3</v>
          </cell>
          <cell r="K152">
            <v>102.3</v>
          </cell>
          <cell r="L152">
            <v>102.3</v>
          </cell>
          <cell r="M152">
            <v>101.1</v>
          </cell>
          <cell r="N152">
            <v>102.3</v>
          </cell>
          <cell r="O152">
            <v>102.3</v>
          </cell>
          <cell r="P152">
            <v>102.3</v>
          </cell>
          <cell r="Q152">
            <v>102.3</v>
          </cell>
          <cell r="S152">
            <v>15110</v>
          </cell>
        </row>
        <row r="153">
          <cell r="A153">
            <v>152</v>
          </cell>
          <cell r="B153">
            <v>130</v>
          </cell>
          <cell r="C153">
            <v>213010100</v>
          </cell>
          <cell r="D153" t="str">
            <v>131</v>
          </cell>
          <cell r="E153" t="str">
            <v>Bier</v>
          </cell>
          <cell r="F153">
            <v>108.9</v>
          </cell>
          <cell r="G153">
            <v>112.6</v>
          </cell>
          <cell r="H153">
            <v>114.4</v>
          </cell>
          <cell r="I153">
            <v>114.4</v>
          </cell>
          <cell r="J153">
            <v>114.4</v>
          </cell>
          <cell r="K153">
            <v>114.4</v>
          </cell>
          <cell r="L153">
            <v>112.6</v>
          </cell>
          <cell r="M153">
            <v>112.6</v>
          </cell>
          <cell r="N153">
            <v>114.4</v>
          </cell>
          <cell r="O153">
            <v>114.4</v>
          </cell>
          <cell r="P153">
            <v>114.4</v>
          </cell>
          <cell r="Q153">
            <v>114.4</v>
          </cell>
          <cell r="S153">
            <v>15210</v>
          </cell>
        </row>
        <row r="154">
          <cell r="A154">
            <v>153</v>
          </cell>
          <cell r="B154">
            <v>131</v>
          </cell>
          <cell r="C154">
            <v>213050100</v>
          </cell>
          <cell r="D154" t="str">
            <v>132</v>
          </cell>
          <cell r="E154" t="str">
            <v>Bier, alkoholfrei</v>
          </cell>
          <cell r="F154">
            <v>106.2</v>
          </cell>
          <cell r="G154">
            <v>107.8</v>
          </cell>
          <cell r="H154">
            <v>110.9</v>
          </cell>
          <cell r="I154">
            <v>109.3</v>
          </cell>
          <cell r="J154">
            <v>109.3</v>
          </cell>
          <cell r="K154">
            <v>109.3</v>
          </cell>
          <cell r="L154">
            <v>109.3</v>
          </cell>
          <cell r="M154">
            <v>109.3</v>
          </cell>
          <cell r="N154">
            <v>110.9</v>
          </cell>
          <cell r="O154">
            <v>109.3</v>
          </cell>
          <cell r="P154">
            <v>109.3</v>
          </cell>
          <cell r="Q154">
            <v>110.5</v>
          </cell>
          <cell r="S154">
            <v>15310</v>
          </cell>
        </row>
        <row r="155">
          <cell r="A155">
            <v>154</v>
          </cell>
          <cell r="B155">
            <v>132</v>
          </cell>
          <cell r="C155">
            <v>211030100</v>
          </cell>
          <cell r="D155" t="str">
            <v>133</v>
          </cell>
          <cell r="E155" t="str">
            <v>Korn o. Doppelkorn</v>
          </cell>
          <cell r="F155">
            <v>100.4</v>
          </cell>
          <cell r="G155">
            <v>100.8</v>
          </cell>
          <cell r="H155">
            <v>101.2</v>
          </cell>
          <cell r="I155">
            <v>101.6</v>
          </cell>
          <cell r="J155">
            <v>101.8</v>
          </cell>
          <cell r="K155">
            <v>101.2</v>
          </cell>
          <cell r="L155">
            <v>101</v>
          </cell>
          <cell r="M155">
            <v>100.4</v>
          </cell>
          <cell r="N155">
            <v>100.1</v>
          </cell>
          <cell r="O155">
            <v>100.6</v>
          </cell>
          <cell r="P155">
            <v>100.1</v>
          </cell>
          <cell r="Q155">
            <v>100.2</v>
          </cell>
          <cell r="S155">
            <v>15410</v>
          </cell>
        </row>
        <row r="156">
          <cell r="A156">
            <v>155</v>
          </cell>
          <cell r="B156">
            <v>133</v>
          </cell>
          <cell r="C156">
            <v>211010100</v>
          </cell>
          <cell r="D156" t="str">
            <v>134</v>
          </cell>
          <cell r="E156" t="str">
            <v>Weinbrand o. a. Branntwein aus Wein</v>
          </cell>
          <cell r="F156">
            <v>101</v>
          </cell>
          <cell r="G156">
            <v>101.2</v>
          </cell>
          <cell r="H156">
            <v>101.3</v>
          </cell>
          <cell r="I156">
            <v>102</v>
          </cell>
          <cell r="J156">
            <v>101.3</v>
          </cell>
          <cell r="K156">
            <v>101.3</v>
          </cell>
          <cell r="L156">
            <v>101.2</v>
          </cell>
          <cell r="M156">
            <v>101.2</v>
          </cell>
          <cell r="N156">
            <v>100.5</v>
          </cell>
          <cell r="O156">
            <v>101.2</v>
          </cell>
          <cell r="P156">
            <v>101.6</v>
          </cell>
          <cell r="Q156">
            <v>100.9</v>
          </cell>
          <cell r="S156">
            <v>15510</v>
          </cell>
        </row>
        <row r="157">
          <cell r="A157">
            <v>156</v>
          </cell>
          <cell r="B157">
            <v>134</v>
          </cell>
          <cell r="C157">
            <v>211050100</v>
          </cell>
          <cell r="D157" t="str">
            <v>135</v>
          </cell>
          <cell r="E157" t="str">
            <v>Likör</v>
          </cell>
          <cell r="F157">
            <v>101.6</v>
          </cell>
          <cell r="G157">
            <v>100.6</v>
          </cell>
          <cell r="H157">
            <v>100.3</v>
          </cell>
          <cell r="I157">
            <v>100.3</v>
          </cell>
          <cell r="J157">
            <v>100.6</v>
          </cell>
          <cell r="K157">
            <v>100.6</v>
          </cell>
          <cell r="L157">
            <v>100.2</v>
          </cell>
          <cell r="M157">
            <v>101</v>
          </cell>
          <cell r="N157">
            <v>100.7</v>
          </cell>
          <cell r="O157">
            <v>100.7</v>
          </cell>
          <cell r="P157">
            <v>100.7</v>
          </cell>
          <cell r="Q157">
            <v>100.7</v>
          </cell>
          <cell r="S157">
            <v>15610</v>
          </cell>
        </row>
        <row r="158">
          <cell r="A158">
            <v>157</v>
          </cell>
          <cell r="B158">
            <v>135</v>
          </cell>
          <cell r="C158">
            <v>211090100</v>
          </cell>
          <cell r="D158" t="str">
            <v>136</v>
          </cell>
          <cell r="E158" t="str">
            <v>Spirituose</v>
          </cell>
          <cell r="F158">
            <v>102.8</v>
          </cell>
          <cell r="G158">
            <v>101.2</v>
          </cell>
          <cell r="H158">
            <v>101.7</v>
          </cell>
          <cell r="I158">
            <v>101.2</v>
          </cell>
          <cell r="J158">
            <v>102.2</v>
          </cell>
          <cell r="K158">
            <v>101.4</v>
          </cell>
          <cell r="L158">
            <v>101.3</v>
          </cell>
          <cell r="M158">
            <v>100.8</v>
          </cell>
          <cell r="N158">
            <v>101.3</v>
          </cell>
          <cell r="O158">
            <v>101.2</v>
          </cell>
          <cell r="P158">
            <v>101.9</v>
          </cell>
          <cell r="Q158">
            <v>101.8</v>
          </cell>
          <cell r="S158">
            <v>15710</v>
          </cell>
        </row>
        <row r="159">
          <cell r="A159">
            <v>158</v>
          </cell>
          <cell r="B159">
            <v>136</v>
          </cell>
          <cell r="C159">
            <v>212110100</v>
          </cell>
          <cell r="D159" t="str">
            <v>137</v>
          </cell>
          <cell r="E159" t="str">
            <v>Weißwein</v>
          </cell>
          <cell r="F159">
            <v>96.6</v>
          </cell>
          <cell r="G159">
            <v>97</v>
          </cell>
          <cell r="H159">
            <v>98.2</v>
          </cell>
          <cell r="I159">
            <v>97.8</v>
          </cell>
          <cell r="J159">
            <v>97.8</v>
          </cell>
          <cell r="K159">
            <v>98.2</v>
          </cell>
          <cell r="L159">
            <v>99.7</v>
          </cell>
          <cell r="M159">
            <v>99.3</v>
          </cell>
          <cell r="N159">
            <v>99.7</v>
          </cell>
          <cell r="O159">
            <v>100.5</v>
          </cell>
          <cell r="P159">
            <v>100.5</v>
          </cell>
          <cell r="Q159">
            <v>100.1</v>
          </cell>
          <cell r="S159">
            <v>15810</v>
          </cell>
        </row>
        <row r="160">
          <cell r="A160">
            <v>159</v>
          </cell>
          <cell r="B160">
            <v>137</v>
          </cell>
          <cell r="C160">
            <v>212130100</v>
          </cell>
          <cell r="D160" t="str">
            <v>138</v>
          </cell>
          <cell r="E160" t="str">
            <v>Rot- o. Rosewein</v>
          </cell>
          <cell r="F160">
            <v>104.9</v>
          </cell>
          <cell r="G160">
            <v>105.6</v>
          </cell>
          <cell r="H160">
            <v>102.8</v>
          </cell>
          <cell r="I160">
            <v>103.1</v>
          </cell>
          <cell r="J160">
            <v>102.8</v>
          </cell>
          <cell r="K160">
            <v>101.7</v>
          </cell>
          <cell r="L160">
            <v>103.1</v>
          </cell>
          <cell r="M160">
            <v>103.7</v>
          </cell>
          <cell r="N160">
            <v>104.4</v>
          </cell>
          <cell r="O160">
            <v>103.7</v>
          </cell>
          <cell r="P160">
            <v>103.4</v>
          </cell>
          <cell r="Q160">
            <v>103.1</v>
          </cell>
          <cell r="S160">
            <v>15910</v>
          </cell>
        </row>
        <row r="161">
          <cell r="A161">
            <v>160</v>
          </cell>
          <cell r="B161">
            <v>138</v>
          </cell>
          <cell r="C161">
            <v>212210100</v>
          </cell>
          <cell r="D161" t="str">
            <v>139</v>
          </cell>
          <cell r="E161" t="str">
            <v>Traubenschaumwein</v>
          </cell>
          <cell r="F161">
            <v>105.2</v>
          </cell>
          <cell r="G161">
            <v>105.8</v>
          </cell>
          <cell r="H161">
            <v>105.2</v>
          </cell>
          <cell r="I161">
            <v>105.8</v>
          </cell>
          <cell r="J161">
            <v>106.3</v>
          </cell>
          <cell r="K161">
            <v>106</v>
          </cell>
          <cell r="L161">
            <v>105.5</v>
          </cell>
          <cell r="M161">
            <v>105.8</v>
          </cell>
          <cell r="N161">
            <v>106</v>
          </cell>
          <cell r="O161">
            <v>106</v>
          </cell>
          <cell r="P161">
            <v>107.4</v>
          </cell>
          <cell r="Q161">
            <v>106.9</v>
          </cell>
          <cell r="S161">
            <v>16010</v>
          </cell>
        </row>
        <row r="162">
          <cell r="A162">
            <v>161</v>
          </cell>
          <cell r="B162">
            <v>140</v>
          </cell>
          <cell r="C162">
            <v>312111100</v>
          </cell>
          <cell r="D162" t="str">
            <v>140</v>
          </cell>
          <cell r="E162" t="str">
            <v>Straßenanzug für Herren</v>
          </cell>
          <cell r="F162">
            <v>96.7</v>
          </cell>
          <cell r="G162">
            <v>97.1</v>
          </cell>
          <cell r="H162">
            <v>97.4</v>
          </cell>
          <cell r="I162">
            <v>99.2</v>
          </cell>
          <cell r="J162">
            <v>99.2</v>
          </cell>
          <cell r="K162">
            <v>99.2</v>
          </cell>
          <cell r="L162">
            <v>93.2</v>
          </cell>
          <cell r="M162">
            <v>93.1</v>
          </cell>
          <cell r="N162">
            <v>92.5</v>
          </cell>
          <cell r="O162">
            <v>94</v>
          </cell>
          <cell r="P162">
            <v>94</v>
          </cell>
          <cell r="Q162">
            <v>92.4</v>
          </cell>
          <cell r="S162">
            <v>16110</v>
          </cell>
        </row>
        <row r="163">
          <cell r="A163">
            <v>162</v>
          </cell>
          <cell r="B163">
            <v>141</v>
          </cell>
          <cell r="C163">
            <v>312149100</v>
          </cell>
          <cell r="D163" t="str">
            <v>141</v>
          </cell>
          <cell r="E163" t="str">
            <v>Herren-Mantel</v>
          </cell>
          <cell r="F163">
            <v>102.9</v>
          </cell>
          <cell r="G163">
            <v>102.8</v>
          </cell>
          <cell r="H163">
            <v>104.3</v>
          </cell>
          <cell r="I163">
            <v>103.9</v>
          </cell>
          <cell r="J163">
            <v>103.9</v>
          </cell>
          <cell r="K163">
            <v>103.4</v>
          </cell>
          <cell r="L163">
            <v>96.4</v>
          </cell>
          <cell r="M163">
            <v>96</v>
          </cell>
          <cell r="N163">
            <v>94.2</v>
          </cell>
          <cell r="O163">
            <v>94.6</v>
          </cell>
          <cell r="P163">
            <v>96.9</v>
          </cell>
          <cell r="Q163">
            <v>93.5</v>
          </cell>
          <cell r="S163">
            <v>16210</v>
          </cell>
        </row>
        <row r="164">
          <cell r="A164">
            <v>163</v>
          </cell>
          <cell r="B164">
            <v>142</v>
          </cell>
          <cell r="C164">
            <v>312129100</v>
          </cell>
          <cell r="D164" t="str">
            <v>142</v>
          </cell>
          <cell r="E164" t="str">
            <v>Herren-Sakko</v>
          </cell>
          <cell r="F164">
            <v>102.8</v>
          </cell>
          <cell r="G164">
            <v>102.7</v>
          </cell>
          <cell r="H164">
            <v>102.4</v>
          </cell>
          <cell r="I164">
            <v>105.8</v>
          </cell>
          <cell r="J164">
            <v>105.1</v>
          </cell>
          <cell r="K164">
            <v>105.3</v>
          </cell>
          <cell r="L164">
            <v>97.5</v>
          </cell>
          <cell r="M164">
            <v>98.7</v>
          </cell>
          <cell r="N164">
            <v>93.7</v>
          </cell>
          <cell r="O164">
            <v>95.6</v>
          </cell>
          <cell r="P164">
            <v>97.2</v>
          </cell>
          <cell r="Q164">
            <v>94.5</v>
          </cell>
          <cell r="S164">
            <v>16310</v>
          </cell>
        </row>
        <row r="165">
          <cell r="A165">
            <v>164</v>
          </cell>
          <cell r="B165">
            <v>909</v>
          </cell>
          <cell r="C165">
            <v>312121200</v>
          </cell>
          <cell r="D165" t="str">
            <v>143</v>
          </cell>
          <cell r="E165" t="str">
            <v>Herren-Stoffweste</v>
          </cell>
          <cell r="F165">
            <v>95.7</v>
          </cell>
          <cell r="G165">
            <v>95.5</v>
          </cell>
          <cell r="H165">
            <v>96.5</v>
          </cell>
          <cell r="I165">
            <v>97</v>
          </cell>
          <cell r="J165">
            <v>92.7</v>
          </cell>
          <cell r="K165">
            <v>92.7</v>
          </cell>
          <cell r="L165">
            <v>84.5</v>
          </cell>
          <cell r="M165">
            <v>85.4</v>
          </cell>
          <cell r="N165">
            <v>81.3</v>
          </cell>
          <cell r="O165">
            <v>84.5</v>
          </cell>
          <cell r="P165">
            <v>85.3</v>
          </cell>
          <cell r="Q165">
            <v>83</v>
          </cell>
          <cell r="S165">
            <v>16410</v>
          </cell>
        </row>
        <row r="166">
          <cell r="A166">
            <v>165</v>
          </cell>
          <cell r="B166">
            <v>144</v>
          </cell>
          <cell r="C166">
            <v>312127100</v>
          </cell>
          <cell r="D166" t="str">
            <v>144</v>
          </cell>
          <cell r="E166" t="str">
            <v>Herren-Lederjacke</v>
          </cell>
          <cell r="F166">
            <v>90.3</v>
          </cell>
          <cell r="G166">
            <v>90.8</v>
          </cell>
          <cell r="H166">
            <v>89.8</v>
          </cell>
          <cell r="I166">
            <v>89.2</v>
          </cell>
          <cell r="J166">
            <v>89</v>
          </cell>
          <cell r="K166">
            <v>88.5</v>
          </cell>
          <cell r="L166">
            <v>83.7</v>
          </cell>
          <cell r="M166">
            <v>82.7</v>
          </cell>
          <cell r="N166">
            <v>85.4</v>
          </cell>
          <cell r="O166">
            <v>84.8</v>
          </cell>
          <cell r="P166">
            <v>82.1</v>
          </cell>
          <cell r="Q166">
            <v>82.5</v>
          </cell>
          <cell r="S166">
            <v>16510</v>
          </cell>
        </row>
        <row r="167">
          <cell r="A167">
            <v>166</v>
          </cell>
          <cell r="B167">
            <v>146</v>
          </cell>
          <cell r="C167">
            <v>312133100</v>
          </cell>
          <cell r="D167" t="str">
            <v>145</v>
          </cell>
          <cell r="E167" t="str">
            <v>Herren-Stoffhose</v>
          </cell>
          <cell r="F167">
            <v>94.9</v>
          </cell>
          <cell r="G167">
            <v>95.4</v>
          </cell>
          <cell r="H167">
            <v>94.9</v>
          </cell>
          <cell r="I167">
            <v>93.8</v>
          </cell>
          <cell r="J167">
            <v>93.4</v>
          </cell>
          <cell r="K167">
            <v>92.3</v>
          </cell>
          <cell r="L167">
            <v>89.6</v>
          </cell>
          <cell r="M167">
            <v>91.6</v>
          </cell>
          <cell r="N167">
            <v>91.7</v>
          </cell>
          <cell r="O167">
            <v>91.6</v>
          </cell>
          <cell r="P167">
            <v>92</v>
          </cell>
          <cell r="Q167">
            <v>91.6</v>
          </cell>
          <cell r="S167">
            <v>16610</v>
          </cell>
        </row>
        <row r="168">
          <cell r="A168">
            <v>167</v>
          </cell>
          <cell r="B168">
            <v>147</v>
          </cell>
          <cell r="C168">
            <v>312313100</v>
          </cell>
          <cell r="D168" t="str">
            <v>146</v>
          </cell>
          <cell r="E168" t="str">
            <v>Hose für Knaben</v>
          </cell>
          <cell r="F168">
            <v>92.1</v>
          </cell>
          <cell r="G168">
            <v>92.1</v>
          </cell>
          <cell r="H168">
            <v>90.8</v>
          </cell>
          <cell r="I168">
            <v>90.4</v>
          </cell>
          <cell r="J168">
            <v>88.1</v>
          </cell>
          <cell r="K168">
            <v>87.6</v>
          </cell>
          <cell r="L168">
            <v>85</v>
          </cell>
          <cell r="M168">
            <v>84.2</v>
          </cell>
          <cell r="N168">
            <v>85.8</v>
          </cell>
          <cell r="O168">
            <v>84.6</v>
          </cell>
          <cell r="P168">
            <v>84.2</v>
          </cell>
          <cell r="Q168">
            <v>88</v>
          </cell>
          <cell r="S168">
            <v>16710</v>
          </cell>
        </row>
        <row r="169">
          <cell r="A169">
            <v>168</v>
          </cell>
          <cell r="B169">
            <v>148</v>
          </cell>
          <cell r="C169">
            <v>312151100</v>
          </cell>
          <cell r="D169" t="str">
            <v>147</v>
          </cell>
          <cell r="E169" t="str">
            <v>Herren-Pullover o. Strickjacke</v>
          </cell>
          <cell r="F169">
            <v>85.7</v>
          </cell>
          <cell r="G169">
            <v>85.9</v>
          </cell>
          <cell r="H169">
            <v>86.5</v>
          </cell>
          <cell r="I169">
            <v>84</v>
          </cell>
          <cell r="J169">
            <v>83.9</v>
          </cell>
          <cell r="K169">
            <v>83.2</v>
          </cell>
          <cell r="L169">
            <v>79.400000000000006</v>
          </cell>
          <cell r="M169">
            <v>85.2</v>
          </cell>
          <cell r="N169">
            <v>86.2</v>
          </cell>
          <cell r="O169">
            <v>85.5</v>
          </cell>
          <cell r="P169">
            <v>85.4</v>
          </cell>
          <cell r="Q169">
            <v>85.1</v>
          </cell>
          <cell r="S169">
            <v>16810</v>
          </cell>
        </row>
        <row r="170">
          <cell r="A170">
            <v>169</v>
          </cell>
          <cell r="B170">
            <v>910</v>
          </cell>
          <cell r="C170">
            <v>312316100</v>
          </cell>
          <cell r="D170" t="str">
            <v>148</v>
          </cell>
          <cell r="E170" t="str">
            <v>Sweat-Shirt für Knaben</v>
          </cell>
          <cell r="F170">
            <v>84.5</v>
          </cell>
          <cell r="G170">
            <v>88.1</v>
          </cell>
          <cell r="H170">
            <v>85.8</v>
          </cell>
          <cell r="I170">
            <v>82.8</v>
          </cell>
          <cell r="J170">
            <v>82.6</v>
          </cell>
          <cell r="K170">
            <v>80.3</v>
          </cell>
          <cell r="L170">
            <v>81.8</v>
          </cell>
          <cell r="M170">
            <v>82.3</v>
          </cell>
          <cell r="N170">
            <v>84.3</v>
          </cell>
          <cell r="O170">
            <v>83.1</v>
          </cell>
          <cell r="P170">
            <v>84</v>
          </cell>
          <cell r="Q170">
            <v>83.3</v>
          </cell>
          <cell r="S170">
            <v>16910</v>
          </cell>
        </row>
        <row r="171">
          <cell r="A171">
            <v>170</v>
          </cell>
          <cell r="B171">
            <v>149</v>
          </cell>
          <cell r="C171">
            <v>312312100</v>
          </cell>
          <cell r="D171" t="str">
            <v>149</v>
          </cell>
          <cell r="E171" t="str">
            <v>Jacke für Knaben</v>
          </cell>
          <cell r="F171">
            <v>91.8</v>
          </cell>
          <cell r="G171">
            <v>89.9</v>
          </cell>
          <cell r="H171">
            <v>89.3</v>
          </cell>
          <cell r="I171">
            <v>88</v>
          </cell>
          <cell r="J171">
            <v>89.8</v>
          </cell>
          <cell r="K171">
            <v>86.6</v>
          </cell>
          <cell r="L171">
            <v>75.099999999999994</v>
          </cell>
          <cell r="M171">
            <v>81.8</v>
          </cell>
          <cell r="N171">
            <v>88.9</v>
          </cell>
          <cell r="O171">
            <v>93.5</v>
          </cell>
          <cell r="P171">
            <v>93.6</v>
          </cell>
          <cell r="Q171">
            <v>95.3</v>
          </cell>
          <cell r="S171">
            <v>17010</v>
          </cell>
        </row>
        <row r="172">
          <cell r="A172">
            <v>171</v>
          </cell>
          <cell r="B172">
            <v>150</v>
          </cell>
          <cell r="C172">
            <v>312211100</v>
          </cell>
          <cell r="D172" t="str">
            <v>150</v>
          </cell>
          <cell r="E172" t="str">
            <v>Damen-Kostüm</v>
          </cell>
          <cell r="F172">
            <v>95.2</v>
          </cell>
          <cell r="G172">
            <v>95.9</v>
          </cell>
          <cell r="H172">
            <v>95.8</v>
          </cell>
          <cell r="I172">
            <v>96.2</v>
          </cell>
          <cell r="J172">
            <v>96.5</v>
          </cell>
          <cell r="K172">
            <v>96.5</v>
          </cell>
          <cell r="L172">
            <v>90.8</v>
          </cell>
          <cell r="M172">
            <v>91.4</v>
          </cell>
          <cell r="N172">
            <v>89.6</v>
          </cell>
          <cell r="O172">
            <v>89.3</v>
          </cell>
          <cell r="P172">
            <v>90.4</v>
          </cell>
          <cell r="Q172">
            <v>87.7</v>
          </cell>
          <cell r="S172">
            <v>17110</v>
          </cell>
        </row>
        <row r="173">
          <cell r="A173">
            <v>172</v>
          </cell>
          <cell r="B173">
            <v>151</v>
          </cell>
          <cell r="C173">
            <v>312214100</v>
          </cell>
          <cell r="D173" t="str">
            <v>151</v>
          </cell>
          <cell r="E173" t="str">
            <v>Damen-Hosenanzug</v>
          </cell>
          <cell r="F173">
            <v>102.8</v>
          </cell>
          <cell r="G173">
            <v>102.4</v>
          </cell>
          <cell r="H173">
            <v>102.7</v>
          </cell>
          <cell r="I173">
            <v>102.7</v>
          </cell>
          <cell r="J173">
            <v>103.3</v>
          </cell>
          <cell r="K173">
            <v>103.3</v>
          </cell>
          <cell r="L173">
            <v>98</v>
          </cell>
          <cell r="M173">
            <v>99.3</v>
          </cell>
          <cell r="N173">
            <v>100.5</v>
          </cell>
          <cell r="O173">
            <v>100.4</v>
          </cell>
          <cell r="P173">
            <v>103</v>
          </cell>
          <cell r="Q173">
            <v>100.8</v>
          </cell>
          <cell r="S173">
            <v>17210</v>
          </cell>
        </row>
        <row r="174">
          <cell r="A174">
            <v>173</v>
          </cell>
          <cell r="B174">
            <v>152</v>
          </cell>
          <cell r="C174">
            <v>312217100</v>
          </cell>
          <cell r="D174" t="str">
            <v>152</v>
          </cell>
          <cell r="E174" t="str">
            <v>Damen-Kleid</v>
          </cell>
          <cell r="F174">
            <v>77</v>
          </cell>
          <cell r="G174">
            <v>74.099999999999994</v>
          </cell>
          <cell r="H174">
            <v>77.400000000000006</v>
          </cell>
          <cell r="I174">
            <v>78.2</v>
          </cell>
          <cell r="J174">
            <v>77.400000000000006</v>
          </cell>
          <cell r="K174">
            <v>77.3</v>
          </cell>
          <cell r="L174">
            <v>67.2</v>
          </cell>
          <cell r="M174">
            <v>71.400000000000006</v>
          </cell>
          <cell r="N174">
            <v>66.900000000000006</v>
          </cell>
          <cell r="O174">
            <v>68.900000000000006</v>
          </cell>
          <cell r="P174">
            <v>70.400000000000006</v>
          </cell>
          <cell r="Q174">
            <v>69.5</v>
          </cell>
          <cell r="S174">
            <v>17310</v>
          </cell>
        </row>
        <row r="175">
          <cell r="A175">
            <v>174</v>
          </cell>
          <cell r="B175">
            <v>153</v>
          </cell>
          <cell r="C175">
            <v>312223100</v>
          </cell>
          <cell r="D175" t="str">
            <v>153</v>
          </cell>
          <cell r="E175" t="str">
            <v>Damen-Rock</v>
          </cell>
          <cell r="F175">
            <v>99.2</v>
          </cell>
          <cell r="G175">
            <v>100.2</v>
          </cell>
          <cell r="H175">
            <v>100.8</v>
          </cell>
          <cell r="I175">
            <v>100.8</v>
          </cell>
          <cell r="J175">
            <v>100.9</v>
          </cell>
          <cell r="K175">
            <v>100.1</v>
          </cell>
          <cell r="L175">
            <v>89.5</v>
          </cell>
          <cell r="M175">
            <v>91.6</v>
          </cell>
          <cell r="N175">
            <v>95.2</v>
          </cell>
          <cell r="O175">
            <v>94.9</v>
          </cell>
          <cell r="P175">
            <v>95.3</v>
          </cell>
          <cell r="Q175">
            <v>92.5</v>
          </cell>
          <cell r="S175">
            <v>17410</v>
          </cell>
        </row>
        <row r="176">
          <cell r="A176">
            <v>175</v>
          </cell>
          <cell r="B176">
            <v>154</v>
          </cell>
          <cell r="C176">
            <v>312227100</v>
          </cell>
          <cell r="D176" t="str">
            <v>154</v>
          </cell>
          <cell r="E176" t="str">
            <v>Damen-Stoffhose</v>
          </cell>
          <cell r="F176">
            <v>95.1</v>
          </cell>
          <cell r="G176">
            <v>93.1</v>
          </cell>
          <cell r="H176">
            <v>93.6</v>
          </cell>
          <cell r="I176">
            <v>94.9</v>
          </cell>
          <cell r="J176">
            <v>94.6</v>
          </cell>
          <cell r="K176">
            <v>93.1</v>
          </cell>
          <cell r="L176">
            <v>90</v>
          </cell>
          <cell r="M176">
            <v>91.9</v>
          </cell>
          <cell r="N176">
            <v>92.6</v>
          </cell>
          <cell r="O176">
            <v>94</v>
          </cell>
          <cell r="P176">
            <v>95.9</v>
          </cell>
          <cell r="Q176">
            <v>95.9</v>
          </cell>
          <cell r="S176">
            <v>17510</v>
          </cell>
        </row>
        <row r="177">
          <cell r="A177">
            <v>176</v>
          </cell>
          <cell r="B177">
            <v>155</v>
          </cell>
          <cell r="C177">
            <v>312226100</v>
          </cell>
          <cell r="D177" t="str">
            <v>155</v>
          </cell>
          <cell r="E177" t="str">
            <v>Damen-Jeans o. a. Freizeithose</v>
          </cell>
          <cell r="F177">
            <v>109.7</v>
          </cell>
          <cell r="G177">
            <v>110.4</v>
          </cell>
          <cell r="H177">
            <v>109.6</v>
          </cell>
          <cell r="I177">
            <v>109.5</v>
          </cell>
          <cell r="J177">
            <v>109.9</v>
          </cell>
          <cell r="K177">
            <v>109.7</v>
          </cell>
          <cell r="L177">
            <v>106.4</v>
          </cell>
          <cell r="M177">
            <v>106.4</v>
          </cell>
          <cell r="N177">
            <v>105.1</v>
          </cell>
          <cell r="O177">
            <v>105.1</v>
          </cell>
          <cell r="P177">
            <v>104.8</v>
          </cell>
          <cell r="Q177">
            <v>103.9</v>
          </cell>
          <cell r="S177">
            <v>17610</v>
          </cell>
        </row>
        <row r="178">
          <cell r="A178">
            <v>177</v>
          </cell>
          <cell r="B178">
            <v>156</v>
          </cell>
          <cell r="C178">
            <v>312243100</v>
          </cell>
          <cell r="D178" t="str">
            <v>156</v>
          </cell>
          <cell r="E178" t="str">
            <v>Damenjacke</v>
          </cell>
          <cell r="F178">
            <v>85.6</v>
          </cell>
          <cell r="G178">
            <v>86.1</v>
          </cell>
          <cell r="H178">
            <v>90.4</v>
          </cell>
          <cell r="I178">
            <v>89.2</v>
          </cell>
          <cell r="J178">
            <v>87.8</v>
          </cell>
          <cell r="K178">
            <v>86.2</v>
          </cell>
          <cell r="L178">
            <v>76.900000000000006</v>
          </cell>
          <cell r="M178">
            <v>80.599999999999994</v>
          </cell>
          <cell r="N178">
            <v>85.8</v>
          </cell>
          <cell r="O178">
            <v>91</v>
          </cell>
          <cell r="P178">
            <v>91</v>
          </cell>
          <cell r="Q178">
            <v>90.1</v>
          </cell>
          <cell r="S178">
            <v>17710</v>
          </cell>
        </row>
        <row r="179">
          <cell r="A179">
            <v>178</v>
          </cell>
          <cell r="B179">
            <v>157</v>
          </cell>
          <cell r="C179">
            <v>312251100</v>
          </cell>
          <cell r="D179" t="str">
            <v>157</v>
          </cell>
          <cell r="E179" t="str">
            <v>Damen-Mantel (auch Kurzmantel)</v>
          </cell>
          <cell r="F179">
            <v>79.599999999999994</v>
          </cell>
          <cell r="G179">
            <v>79.3</v>
          </cell>
          <cell r="H179">
            <v>82.7</v>
          </cell>
          <cell r="I179">
            <v>82.1</v>
          </cell>
          <cell r="J179">
            <v>83.2</v>
          </cell>
          <cell r="K179">
            <v>81.8</v>
          </cell>
          <cell r="L179">
            <v>72.7</v>
          </cell>
          <cell r="M179">
            <v>73.099999999999994</v>
          </cell>
          <cell r="N179">
            <v>74</v>
          </cell>
          <cell r="O179">
            <v>75.5</v>
          </cell>
          <cell r="P179">
            <v>74.8</v>
          </cell>
          <cell r="Q179">
            <v>69.2</v>
          </cell>
          <cell r="S179">
            <v>17810</v>
          </cell>
        </row>
        <row r="180">
          <cell r="A180">
            <v>179</v>
          </cell>
          <cell r="B180">
            <v>911</v>
          </cell>
          <cell r="C180">
            <v>312251200</v>
          </cell>
          <cell r="D180" t="str">
            <v>158</v>
          </cell>
          <cell r="E180" t="str">
            <v>Damen-Kurzmantel, Wolle oder Mischgewebe</v>
          </cell>
          <cell r="F180">
            <v>92.2</v>
          </cell>
          <cell r="G180">
            <v>91.9</v>
          </cell>
          <cell r="H180">
            <v>92.8</v>
          </cell>
          <cell r="I180">
            <v>92.8</v>
          </cell>
          <cell r="J180">
            <v>92.2</v>
          </cell>
          <cell r="K180">
            <v>91.3</v>
          </cell>
          <cell r="L180">
            <v>87</v>
          </cell>
          <cell r="M180">
            <v>88.1</v>
          </cell>
          <cell r="N180">
            <v>92.7</v>
          </cell>
          <cell r="O180">
            <v>92.6</v>
          </cell>
          <cell r="P180">
            <v>91.5</v>
          </cell>
          <cell r="Q180">
            <v>87.4</v>
          </cell>
          <cell r="S180">
            <v>17910</v>
          </cell>
        </row>
        <row r="181">
          <cell r="A181">
            <v>180</v>
          </cell>
          <cell r="B181">
            <v>158</v>
          </cell>
          <cell r="C181">
            <v>312231100</v>
          </cell>
          <cell r="D181" t="str">
            <v>159</v>
          </cell>
          <cell r="E181" t="str">
            <v>Damenbluse</v>
          </cell>
          <cell r="F181">
            <v>88.9</v>
          </cell>
          <cell r="G181">
            <v>89</v>
          </cell>
          <cell r="H181">
            <v>89.3</v>
          </cell>
          <cell r="I181">
            <v>90.9</v>
          </cell>
          <cell r="J181">
            <v>88.2</v>
          </cell>
          <cell r="K181">
            <v>87.5</v>
          </cell>
          <cell r="L181">
            <v>83.1</v>
          </cell>
          <cell r="M181">
            <v>82.5</v>
          </cell>
          <cell r="N181">
            <v>85.4</v>
          </cell>
          <cell r="O181">
            <v>83.2</v>
          </cell>
          <cell r="P181">
            <v>85</v>
          </cell>
          <cell r="Q181">
            <v>82.1</v>
          </cell>
          <cell r="S181">
            <v>18010</v>
          </cell>
        </row>
        <row r="182">
          <cell r="A182">
            <v>181</v>
          </cell>
          <cell r="B182">
            <v>159</v>
          </cell>
          <cell r="C182">
            <v>312261100</v>
          </cell>
          <cell r="D182" t="str">
            <v>160</v>
          </cell>
          <cell r="E182" t="str">
            <v>Damen-Pullover, Strickjacke o. Twinset</v>
          </cell>
          <cell r="F182">
            <v>71.8</v>
          </cell>
          <cell r="G182">
            <v>72.099999999999994</v>
          </cell>
          <cell r="H182">
            <v>73.8</v>
          </cell>
          <cell r="I182">
            <v>72.8</v>
          </cell>
          <cell r="J182">
            <v>69.099999999999994</v>
          </cell>
          <cell r="K182">
            <v>68.3</v>
          </cell>
          <cell r="L182">
            <v>65</v>
          </cell>
          <cell r="M182">
            <v>65.599999999999994</v>
          </cell>
          <cell r="N182">
            <v>67.8</v>
          </cell>
          <cell r="O182">
            <v>67.400000000000006</v>
          </cell>
          <cell r="P182">
            <v>67.599999999999994</v>
          </cell>
          <cell r="Q182">
            <v>65.8</v>
          </cell>
          <cell r="S182">
            <v>18110</v>
          </cell>
        </row>
        <row r="183">
          <cell r="A183">
            <v>182</v>
          </cell>
          <cell r="B183">
            <v>160</v>
          </cell>
          <cell r="C183">
            <v>312293100</v>
          </cell>
          <cell r="D183" t="str">
            <v>161</v>
          </cell>
          <cell r="E183" t="str">
            <v>Damen-Shirt</v>
          </cell>
          <cell r="F183">
            <v>81.7</v>
          </cell>
          <cell r="G183">
            <v>81.5</v>
          </cell>
          <cell r="H183">
            <v>80.599999999999994</v>
          </cell>
          <cell r="I183">
            <v>80.5</v>
          </cell>
          <cell r="J183">
            <v>78.900000000000006</v>
          </cell>
          <cell r="K183">
            <v>78</v>
          </cell>
          <cell r="L183">
            <v>71.7</v>
          </cell>
          <cell r="M183">
            <v>69.7</v>
          </cell>
          <cell r="N183">
            <v>73.2</v>
          </cell>
          <cell r="O183">
            <v>74.3</v>
          </cell>
          <cell r="P183">
            <v>74.7</v>
          </cell>
          <cell r="Q183">
            <v>72.900000000000006</v>
          </cell>
          <cell r="S183">
            <v>18210</v>
          </cell>
        </row>
        <row r="184">
          <cell r="A184">
            <v>183</v>
          </cell>
          <cell r="B184">
            <v>161</v>
          </cell>
          <cell r="C184">
            <v>312331100</v>
          </cell>
          <cell r="D184" t="str">
            <v>162</v>
          </cell>
          <cell r="E184" t="str">
            <v>Mädchen-Kostüm o. -Kleid</v>
          </cell>
          <cell r="F184">
            <v>80.400000000000006</v>
          </cell>
          <cell r="G184">
            <v>81.2</v>
          </cell>
          <cell r="H184">
            <v>83.8</v>
          </cell>
          <cell r="I184">
            <v>80.7</v>
          </cell>
          <cell r="J184">
            <v>78.400000000000006</v>
          </cell>
          <cell r="K184">
            <v>77.599999999999994</v>
          </cell>
          <cell r="L184">
            <v>69.8</v>
          </cell>
          <cell r="M184">
            <v>70.099999999999994</v>
          </cell>
          <cell r="N184">
            <v>74.599999999999994</v>
          </cell>
          <cell r="O184">
            <v>73.900000000000006</v>
          </cell>
          <cell r="P184">
            <v>76.400000000000006</v>
          </cell>
          <cell r="Q184">
            <v>77.099999999999994</v>
          </cell>
          <cell r="S184">
            <v>18310</v>
          </cell>
        </row>
        <row r="185">
          <cell r="A185">
            <v>184</v>
          </cell>
          <cell r="B185">
            <v>162</v>
          </cell>
          <cell r="C185">
            <v>312333100</v>
          </cell>
          <cell r="D185" t="str">
            <v>163</v>
          </cell>
          <cell r="E185" t="str">
            <v>Mädchenhose</v>
          </cell>
          <cell r="F185">
            <v>80.5</v>
          </cell>
          <cell r="G185">
            <v>84.3</v>
          </cell>
          <cell r="H185">
            <v>86.7</v>
          </cell>
          <cell r="I185">
            <v>85.4</v>
          </cell>
          <cell r="J185">
            <v>80.400000000000006</v>
          </cell>
          <cell r="K185">
            <v>79.099999999999994</v>
          </cell>
          <cell r="L185">
            <v>73.7</v>
          </cell>
          <cell r="M185">
            <v>77.8</v>
          </cell>
          <cell r="N185">
            <v>80.2</v>
          </cell>
          <cell r="O185">
            <v>78.400000000000006</v>
          </cell>
          <cell r="P185">
            <v>77.8</v>
          </cell>
          <cell r="Q185">
            <v>77.2</v>
          </cell>
          <cell r="S185">
            <v>18410</v>
          </cell>
        </row>
        <row r="186">
          <cell r="A186">
            <v>185</v>
          </cell>
          <cell r="B186">
            <v>163</v>
          </cell>
          <cell r="C186">
            <v>312171100</v>
          </cell>
          <cell r="D186" t="str">
            <v>164</v>
          </cell>
          <cell r="E186" t="str">
            <v>Damen- o. Herren-Jogging- o. Sportanzug</v>
          </cell>
          <cell r="F186">
            <v>88.1</v>
          </cell>
          <cell r="G186">
            <v>89.1</v>
          </cell>
          <cell r="H186">
            <v>90.5</v>
          </cell>
          <cell r="I186">
            <v>89.8</v>
          </cell>
          <cell r="J186">
            <v>90.2</v>
          </cell>
          <cell r="K186">
            <v>88.8</v>
          </cell>
          <cell r="L186">
            <v>81.7</v>
          </cell>
          <cell r="M186">
            <v>84.2</v>
          </cell>
          <cell r="N186">
            <v>85.7</v>
          </cell>
          <cell r="O186">
            <v>86.6</v>
          </cell>
          <cell r="P186">
            <v>80.7</v>
          </cell>
          <cell r="Q186">
            <v>80.7</v>
          </cell>
          <cell r="S186">
            <v>18510</v>
          </cell>
        </row>
        <row r="187">
          <cell r="A187">
            <v>186</v>
          </cell>
          <cell r="B187">
            <v>912</v>
          </cell>
          <cell r="C187">
            <v>311090100</v>
          </cell>
          <cell r="D187" t="str">
            <v>165</v>
          </cell>
          <cell r="E187" t="str">
            <v>Futtertaft</v>
          </cell>
          <cell r="F187">
            <v>105.5</v>
          </cell>
          <cell r="G187">
            <v>105.5</v>
          </cell>
          <cell r="H187">
            <v>105.5</v>
          </cell>
          <cell r="I187">
            <v>105.5</v>
          </cell>
          <cell r="J187">
            <v>105.5</v>
          </cell>
          <cell r="K187">
            <v>105.5</v>
          </cell>
          <cell r="L187">
            <v>106.5</v>
          </cell>
          <cell r="M187">
            <v>106.5</v>
          </cell>
          <cell r="N187">
            <v>106.5</v>
          </cell>
          <cell r="O187">
            <v>106.5</v>
          </cell>
          <cell r="P187">
            <v>106.5</v>
          </cell>
          <cell r="Q187">
            <v>106.5</v>
          </cell>
          <cell r="S187">
            <v>18610</v>
          </cell>
        </row>
        <row r="188">
          <cell r="A188">
            <v>187</v>
          </cell>
          <cell r="B188">
            <v>165</v>
          </cell>
          <cell r="C188">
            <v>312191100</v>
          </cell>
          <cell r="D188" t="str">
            <v>166</v>
          </cell>
          <cell r="E188" t="str">
            <v>Herren-Business-Oberhemd</v>
          </cell>
          <cell r="F188">
            <v>98.2</v>
          </cell>
          <cell r="G188">
            <v>98.5</v>
          </cell>
          <cell r="H188">
            <v>99</v>
          </cell>
          <cell r="I188">
            <v>97.4</v>
          </cell>
          <cell r="J188">
            <v>96</v>
          </cell>
          <cell r="K188">
            <v>96.7</v>
          </cell>
          <cell r="L188">
            <v>92.7</v>
          </cell>
          <cell r="M188">
            <v>93.4</v>
          </cell>
          <cell r="N188">
            <v>94.3</v>
          </cell>
          <cell r="O188">
            <v>97</v>
          </cell>
          <cell r="P188">
            <v>97.4</v>
          </cell>
          <cell r="Q188">
            <v>94.5</v>
          </cell>
          <cell r="S188">
            <v>18710</v>
          </cell>
        </row>
        <row r="189">
          <cell r="A189">
            <v>188</v>
          </cell>
          <cell r="B189">
            <v>167</v>
          </cell>
          <cell r="C189">
            <v>313051100</v>
          </cell>
          <cell r="D189" t="str">
            <v>167</v>
          </cell>
          <cell r="E189" t="str">
            <v>Krawatte</v>
          </cell>
          <cell r="F189">
            <v>96.1</v>
          </cell>
          <cell r="G189">
            <v>95.7</v>
          </cell>
          <cell r="H189">
            <v>95.8</v>
          </cell>
          <cell r="I189">
            <v>96.8</v>
          </cell>
          <cell r="J189">
            <v>96.3</v>
          </cell>
          <cell r="K189">
            <v>95.8</v>
          </cell>
          <cell r="L189">
            <v>93.6</v>
          </cell>
          <cell r="M189">
            <v>94.9</v>
          </cell>
          <cell r="N189">
            <v>97.3</v>
          </cell>
          <cell r="O189">
            <v>97.6</v>
          </cell>
          <cell r="P189">
            <v>96.5</v>
          </cell>
          <cell r="Q189">
            <v>95</v>
          </cell>
          <cell r="S189">
            <v>18810</v>
          </cell>
        </row>
        <row r="190">
          <cell r="A190">
            <v>189</v>
          </cell>
          <cell r="B190">
            <v>168</v>
          </cell>
          <cell r="C190">
            <v>312193100</v>
          </cell>
          <cell r="D190" t="str">
            <v>168</v>
          </cell>
          <cell r="E190" t="str">
            <v>Herren-Shirt</v>
          </cell>
          <cell r="F190">
            <v>89</v>
          </cell>
          <cell r="G190">
            <v>90.5</v>
          </cell>
          <cell r="H190">
            <v>88.9</v>
          </cell>
          <cell r="I190">
            <v>87.4</v>
          </cell>
          <cell r="J190">
            <v>86.6</v>
          </cell>
          <cell r="K190">
            <v>85.8</v>
          </cell>
          <cell r="L190">
            <v>81.900000000000006</v>
          </cell>
          <cell r="M190">
            <v>86.2</v>
          </cell>
          <cell r="N190">
            <v>87.8</v>
          </cell>
          <cell r="O190">
            <v>88.7</v>
          </cell>
          <cell r="P190">
            <v>85.6</v>
          </cell>
          <cell r="Q190">
            <v>86.2</v>
          </cell>
          <cell r="S190">
            <v>18910</v>
          </cell>
        </row>
        <row r="191">
          <cell r="A191">
            <v>190</v>
          </cell>
          <cell r="B191">
            <v>169</v>
          </cell>
          <cell r="C191">
            <v>312352100</v>
          </cell>
          <cell r="D191" t="str">
            <v>169</v>
          </cell>
          <cell r="E191" t="str">
            <v>Kinder-Shirt</v>
          </cell>
          <cell r="F191">
            <v>81.3</v>
          </cell>
          <cell r="G191">
            <v>82.1</v>
          </cell>
          <cell r="H191">
            <v>81</v>
          </cell>
          <cell r="I191">
            <v>81.900000000000006</v>
          </cell>
          <cell r="J191">
            <v>81.900000000000006</v>
          </cell>
          <cell r="K191">
            <v>81.099999999999994</v>
          </cell>
          <cell r="L191">
            <v>75.2</v>
          </cell>
          <cell r="M191">
            <v>75.599999999999994</v>
          </cell>
          <cell r="N191">
            <v>78.900000000000006</v>
          </cell>
          <cell r="O191">
            <v>81.2</v>
          </cell>
          <cell r="P191">
            <v>80.5</v>
          </cell>
          <cell r="Q191">
            <v>82.1</v>
          </cell>
          <cell r="S191">
            <v>19010</v>
          </cell>
        </row>
        <row r="192">
          <cell r="A192">
            <v>191</v>
          </cell>
          <cell r="B192">
            <v>170</v>
          </cell>
          <cell r="C192">
            <v>312195100</v>
          </cell>
          <cell r="D192" t="str">
            <v>170</v>
          </cell>
          <cell r="E192" t="str">
            <v>Herren-Unterhemd</v>
          </cell>
          <cell r="F192">
            <v>101.4</v>
          </cell>
          <cell r="G192">
            <v>101.4</v>
          </cell>
          <cell r="H192">
            <v>100.8</v>
          </cell>
          <cell r="I192">
            <v>102.9</v>
          </cell>
          <cell r="J192">
            <v>103.7</v>
          </cell>
          <cell r="K192">
            <v>104.8</v>
          </cell>
          <cell r="L192">
            <v>103.9</v>
          </cell>
          <cell r="M192">
            <v>105.9</v>
          </cell>
          <cell r="N192">
            <v>105.3</v>
          </cell>
          <cell r="O192">
            <v>104.1</v>
          </cell>
          <cell r="P192">
            <v>105.5</v>
          </cell>
          <cell r="Q192">
            <v>103.7</v>
          </cell>
          <cell r="S192">
            <v>19110</v>
          </cell>
        </row>
        <row r="193">
          <cell r="A193">
            <v>192</v>
          </cell>
          <cell r="B193">
            <v>171</v>
          </cell>
          <cell r="C193">
            <v>312195200</v>
          </cell>
          <cell r="D193" t="str">
            <v>171</v>
          </cell>
          <cell r="E193" t="str">
            <v>Herren-Unterhose</v>
          </cell>
          <cell r="F193">
            <v>99.5</v>
          </cell>
          <cell r="G193">
            <v>99.7</v>
          </cell>
          <cell r="H193">
            <v>99.7</v>
          </cell>
          <cell r="I193">
            <v>99.8</v>
          </cell>
          <cell r="J193">
            <v>99.5</v>
          </cell>
          <cell r="K193">
            <v>98.8</v>
          </cell>
          <cell r="L193">
            <v>98.5</v>
          </cell>
          <cell r="M193">
            <v>99</v>
          </cell>
          <cell r="N193">
            <v>97.5</v>
          </cell>
          <cell r="O193">
            <v>97.5</v>
          </cell>
          <cell r="P193">
            <v>99.3</v>
          </cell>
          <cell r="Q193">
            <v>99.2</v>
          </cell>
          <cell r="S193">
            <v>19210</v>
          </cell>
        </row>
        <row r="194">
          <cell r="A194">
            <v>193</v>
          </cell>
          <cell r="B194">
            <v>173</v>
          </cell>
          <cell r="C194">
            <v>312353100</v>
          </cell>
          <cell r="D194" t="str">
            <v>172</v>
          </cell>
          <cell r="E194" t="str">
            <v>Kinder-Schlafanzug o. -Nachthemd</v>
          </cell>
          <cell r="F194">
            <v>96.8</v>
          </cell>
          <cell r="G194">
            <v>96.3</v>
          </cell>
          <cell r="H194">
            <v>95.2</v>
          </cell>
          <cell r="I194">
            <v>96</v>
          </cell>
          <cell r="J194">
            <v>93.7</v>
          </cell>
          <cell r="K194">
            <v>92.2</v>
          </cell>
          <cell r="L194">
            <v>82.2</v>
          </cell>
          <cell r="M194">
            <v>84.9</v>
          </cell>
          <cell r="N194">
            <v>86.3</v>
          </cell>
          <cell r="O194">
            <v>88.5</v>
          </cell>
          <cell r="P194">
            <v>89.8</v>
          </cell>
          <cell r="Q194">
            <v>88.9</v>
          </cell>
          <cell r="S194">
            <v>19310</v>
          </cell>
        </row>
        <row r="195">
          <cell r="A195">
            <v>194</v>
          </cell>
          <cell r="B195">
            <v>174</v>
          </cell>
          <cell r="C195">
            <v>312296100</v>
          </cell>
          <cell r="D195" t="str">
            <v>173</v>
          </cell>
          <cell r="E195" t="str">
            <v>Damen-Unterhemd</v>
          </cell>
          <cell r="F195">
            <v>104.2</v>
          </cell>
          <cell r="G195">
            <v>101.6</v>
          </cell>
          <cell r="H195">
            <v>107.1</v>
          </cell>
          <cell r="I195">
            <v>107.2</v>
          </cell>
          <cell r="J195">
            <v>107</v>
          </cell>
          <cell r="K195">
            <v>107.3</v>
          </cell>
          <cell r="L195">
            <v>105.9</v>
          </cell>
          <cell r="M195">
            <v>105.4</v>
          </cell>
          <cell r="N195">
            <v>104.9</v>
          </cell>
          <cell r="O195">
            <v>106.2</v>
          </cell>
          <cell r="P195">
            <v>107.6</v>
          </cell>
          <cell r="Q195">
            <v>109.1</v>
          </cell>
          <cell r="S195">
            <v>19410</v>
          </cell>
        </row>
        <row r="196">
          <cell r="A196">
            <v>195</v>
          </cell>
          <cell r="B196">
            <v>175</v>
          </cell>
          <cell r="C196">
            <v>312296200</v>
          </cell>
          <cell r="D196" t="str">
            <v>174</v>
          </cell>
          <cell r="E196" t="str">
            <v>Damen-Slip</v>
          </cell>
          <cell r="F196">
            <v>98.8</v>
          </cell>
          <cell r="G196">
            <v>98.6</v>
          </cell>
          <cell r="H196">
            <v>98.6</v>
          </cell>
          <cell r="I196">
            <v>97</v>
          </cell>
          <cell r="J196">
            <v>94.9</v>
          </cell>
          <cell r="K196">
            <v>95</v>
          </cell>
          <cell r="L196">
            <v>95.3</v>
          </cell>
          <cell r="M196">
            <v>94.3</v>
          </cell>
          <cell r="N196">
            <v>93.5</v>
          </cell>
          <cell r="O196">
            <v>94.2</v>
          </cell>
          <cell r="P196">
            <v>94.2</v>
          </cell>
          <cell r="Q196">
            <v>94.3</v>
          </cell>
          <cell r="S196">
            <v>19510</v>
          </cell>
        </row>
        <row r="197">
          <cell r="A197">
            <v>196</v>
          </cell>
          <cell r="B197">
            <v>176</v>
          </cell>
          <cell r="C197">
            <v>312357100</v>
          </cell>
          <cell r="D197" t="str">
            <v>175</v>
          </cell>
          <cell r="E197" t="str">
            <v>Kinder-Unterwäsche-Set, Unterhemd o. Unterhose</v>
          </cell>
          <cell r="F197">
            <v>107.5</v>
          </cell>
          <cell r="G197">
            <v>107.7</v>
          </cell>
          <cell r="H197">
            <v>104.1</v>
          </cell>
          <cell r="I197">
            <v>105.1</v>
          </cell>
          <cell r="J197">
            <v>107.4</v>
          </cell>
          <cell r="K197">
            <v>105.9</v>
          </cell>
          <cell r="L197">
            <v>106.1</v>
          </cell>
          <cell r="M197">
            <v>104.8</v>
          </cell>
          <cell r="N197">
            <v>103.3</v>
          </cell>
          <cell r="O197">
            <v>100.8</v>
          </cell>
          <cell r="P197">
            <v>101.6</v>
          </cell>
          <cell r="Q197">
            <v>100.9</v>
          </cell>
          <cell r="S197">
            <v>19610</v>
          </cell>
        </row>
        <row r="198">
          <cell r="A198">
            <v>197</v>
          </cell>
          <cell r="B198">
            <v>177</v>
          </cell>
          <cell r="C198">
            <v>312295100</v>
          </cell>
          <cell r="D198" t="str">
            <v>176</v>
          </cell>
          <cell r="E198" t="str">
            <v>Damen-Nachthemd o. -Schlafanzug</v>
          </cell>
          <cell r="F198">
            <v>93.5</v>
          </cell>
          <cell r="G198">
            <v>95.5</v>
          </cell>
          <cell r="H198">
            <v>95.5</v>
          </cell>
          <cell r="I198">
            <v>94.9</v>
          </cell>
          <cell r="J198">
            <v>93.9</v>
          </cell>
          <cell r="K198">
            <v>93.5</v>
          </cell>
          <cell r="L198">
            <v>86.9</v>
          </cell>
          <cell r="M198">
            <v>89.4</v>
          </cell>
          <cell r="N198">
            <v>90.1</v>
          </cell>
          <cell r="O198">
            <v>91.5</v>
          </cell>
          <cell r="P198">
            <v>92.2</v>
          </cell>
          <cell r="Q198">
            <v>92.3</v>
          </cell>
          <cell r="S198">
            <v>19710</v>
          </cell>
        </row>
        <row r="199">
          <cell r="A199">
            <v>198</v>
          </cell>
          <cell r="B199">
            <v>178</v>
          </cell>
          <cell r="C199">
            <v>312291100</v>
          </cell>
          <cell r="D199" t="str">
            <v>177</v>
          </cell>
          <cell r="E199" t="str">
            <v>BH</v>
          </cell>
          <cell r="F199">
            <v>98</v>
          </cell>
          <cell r="G199">
            <v>97.7</v>
          </cell>
          <cell r="H199">
            <v>98.6</v>
          </cell>
          <cell r="I199">
            <v>100</v>
          </cell>
          <cell r="J199">
            <v>100.8</v>
          </cell>
          <cell r="K199">
            <v>101.2</v>
          </cell>
          <cell r="L199">
            <v>100</v>
          </cell>
          <cell r="M199">
            <v>101.2</v>
          </cell>
          <cell r="N199">
            <v>101.3</v>
          </cell>
          <cell r="O199">
            <v>100.7</v>
          </cell>
          <cell r="P199">
            <v>101.1</v>
          </cell>
          <cell r="Q199">
            <v>101.4</v>
          </cell>
          <cell r="S199">
            <v>19810</v>
          </cell>
        </row>
        <row r="200">
          <cell r="A200">
            <v>199</v>
          </cell>
          <cell r="B200">
            <v>913</v>
          </cell>
          <cell r="C200">
            <v>312292100</v>
          </cell>
          <cell r="D200" t="str">
            <v>178</v>
          </cell>
          <cell r="E200" t="str">
            <v>Miederhöschen</v>
          </cell>
          <cell r="F200">
            <v>95.7</v>
          </cell>
          <cell r="G200">
            <v>95.3</v>
          </cell>
          <cell r="H200">
            <v>94.1</v>
          </cell>
          <cell r="I200">
            <v>97.1</v>
          </cell>
          <cell r="J200">
            <v>97.7</v>
          </cell>
          <cell r="K200">
            <v>97.7</v>
          </cell>
          <cell r="L200">
            <v>97</v>
          </cell>
          <cell r="M200">
            <v>97</v>
          </cell>
          <cell r="N200">
            <v>96.7</v>
          </cell>
          <cell r="O200">
            <v>96.7</v>
          </cell>
          <cell r="P200">
            <v>96.7</v>
          </cell>
          <cell r="Q200">
            <v>96.7</v>
          </cell>
          <cell r="S200">
            <v>19910</v>
          </cell>
        </row>
        <row r="201">
          <cell r="A201">
            <v>200</v>
          </cell>
          <cell r="B201">
            <v>179</v>
          </cell>
          <cell r="C201">
            <v>312361100</v>
          </cell>
          <cell r="D201" t="str">
            <v>179</v>
          </cell>
          <cell r="E201" t="str">
            <v>Strampelanzug o. Zweiteiler für Säugling</v>
          </cell>
          <cell r="F201">
            <v>95.9</v>
          </cell>
          <cell r="G201">
            <v>98</v>
          </cell>
          <cell r="H201">
            <v>96.9</v>
          </cell>
          <cell r="I201">
            <v>98.3</v>
          </cell>
          <cell r="J201">
            <v>96.3</v>
          </cell>
          <cell r="K201">
            <v>93.9</v>
          </cell>
          <cell r="L201">
            <v>88.3</v>
          </cell>
          <cell r="M201">
            <v>87.1</v>
          </cell>
          <cell r="N201">
            <v>92.3</v>
          </cell>
          <cell r="O201">
            <v>91.5</v>
          </cell>
          <cell r="P201">
            <v>90.7</v>
          </cell>
          <cell r="Q201">
            <v>90.2</v>
          </cell>
          <cell r="S201">
            <v>20010</v>
          </cell>
        </row>
        <row r="202">
          <cell r="A202">
            <v>201</v>
          </cell>
          <cell r="B202">
            <v>181</v>
          </cell>
          <cell r="C202">
            <v>313011100</v>
          </cell>
          <cell r="D202" t="str">
            <v>180</v>
          </cell>
          <cell r="E202" t="str">
            <v>Mütze, Kappe o. Hut</v>
          </cell>
          <cell r="F202">
            <v>106.6</v>
          </cell>
          <cell r="G202">
            <v>105.5</v>
          </cell>
          <cell r="H202">
            <v>108</v>
          </cell>
          <cell r="I202">
            <v>106.8</v>
          </cell>
          <cell r="J202">
            <v>106.8</v>
          </cell>
          <cell r="K202">
            <v>107.1</v>
          </cell>
          <cell r="L202">
            <v>103.7</v>
          </cell>
          <cell r="M202">
            <v>103.9</v>
          </cell>
          <cell r="N202">
            <v>109</v>
          </cell>
          <cell r="O202">
            <v>110.6</v>
          </cell>
          <cell r="P202">
            <v>110.3</v>
          </cell>
          <cell r="Q202">
            <v>111.5</v>
          </cell>
          <cell r="S202">
            <v>20110</v>
          </cell>
        </row>
        <row r="203">
          <cell r="A203">
            <v>202</v>
          </cell>
          <cell r="B203">
            <v>182</v>
          </cell>
          <cell r="C203">
            <v>1232230100</v>
          </cell>
          <cell r="D203" t="str">
            <v>181</v>
          </cell>
          <cell r="E203" t="str">
            <v>Schirm</v>
          </cell>
          <cell r="F203">
            <v>94.6</v>
          </cell>
          <cell r="G203">
            <v>94.9</v>
          </cell>
          <cell r="H203">
            <v>94.5</v>
          </cell>
          <cell r="I203">
            <v>95.2</v>
          </cell>
          <cell r="J203">
            <v>95.5</v>
          </cell>
          <cell r="K203">
            <v>95.5</v>
          </cell>
          <cell r="L203">
            <v>93.6</v>
          </cell>
          <cell r="M203">
            <v>93.6</v>
          </cell>
          <cell r="N203">
            <v>92.5</v>
          </cell>
          <cell r="O203">
            <v>92.5</v>
          </cell>
          <cell r="P203">
            <v>92.7</v>
          </cell>
          <cell r="Q203">
            <v>92.7</v>
          </cell>
          <cell r="S203">
            <v>20210</v>
          </cell>
        </row>
        <row r="204">
          <cell r="A204">
            <v>203</v>
          </cell>
          <cell r="B204">
            <v>183</v>
          </cell>
          <cell r="C204">
            <v>313035100</v>
          </cell>
          <cell r="D204" t="str">
            <v>182</v>
          </cell>
          <cell r="E204" t="str">
            <v>Handschuhe</v>
          </cell>
          <cell r="F204">
            <v>99.4</v>
          </cell>
          <cell r="G204">
            <v>99.4</v>
          </cell>
          <cell r="H204">
            <v>99.4</v>
          </cell>
          <cell r="I204">
            <v>99.4</v>
          </cell>
          <cell r="J204">
            <v>99.4</v>
          </cell>
          <cell r="K204">
            <v>98.4</v>
          </cell>
          <cell r="L204">
            <v>101.6</v>
          </cell>
          <cell r="M204">
            <v>101.6</v>
          </cell>
          <cell r="N204">
            <v>101.9</v>
          </cell>
          <cell r="O204">
            <v>99.8</v>
          </cell>
          <cell r="P204">
            <v>99.8</v>
          </cell>
          <cell r="Q204">
            <v>98.6</v>
          </cell>
          <cell r="S204">
            <v>20310</v>
          </cell>
        </row>
        <row r="205">
          <cell r="A205">
            <v>204</v>
          </cell>
          <cell r="B205">
            <v>184</v>
          </cell>
          <cell r="C205">
            <v>312196100</v>
          </cell>
          <cell r="D205" t="str">
            <v>183</v>
          </cell>
          <cell r="E205" t="str">
            <v>Herren-Strümpfe o. -Socken</v>
          </cell>
          <cell r="F205">
            <v>101.9</v>
          </cell>
          <cell r="G205">
            <v>102</v>
          </cell>
          <cell r="H205">
            <v>101.3</v>
          </cell>
          <cell r="I205">
            <v>99.6</v>
          </cell>
          <cell r="J205">
            <v>100.1</v>
          </cell>
          <cell r="K205">
            <v>100.4</v>
          </cell>
          <cell r="L205">
            <v>99.5</v>
          </cell>
          <cell r="M205">
            <v>99.6</v>
          </cell>
          <cell r="N205">
            <v>99.6</v>
          </cell>
          <cell r="O205">
            <v>99</v>
          </cell>
          <cell r="P205">
            <v>99</v>
          </cell>
          <cell r="Q205">
            <v>99.3</v>
          </cell>
          <cell r="S205">
            <v>20410</v>
          </cell>
        </row>
        <row r="206">
          <cell r="A206">
            <v>205</v>
          </cell>
          <cell r="B206">
            <v>185</v>
          </cell>
          <cell r="C206">
            <v>312298100</v>
          </cell>
          <cell r="D206" t="str">
            <v>184</v>
          </cell>
          <cell r="E206" t="str">
            <v>Damen-Feinstrumpfhose</v>
          </cell>
          <cell r="F206">
            <v>103.6</v>
          </cell>
          <cell r="G206">
            <v>104.3</v>
          </cell>
          <cell r="H206">
            <v>103.8</v>
          </cell>
          <cell r="I206">
            <v>102.6</v>
          </cell>
          <cell r="J206">
            <v>102.1</v>
          </cell>
          <cell r="K206">
            <v>102.1</v>
          </cell>
          <cell r="L206">
            <v>102.7</v>
          </cell>
          <cell r="M206">
            <v>102.5</v>
          </cell>
          <cell r="N206">
            <v>101.3</v>
          </cell>
          <cell r="O206">
            <v>100.9</v>
          </cell>
          <cell r="P206">
            <v>101.1</v>
          </cell>
          <cell r="Q206">
            <v>102.3</v>
          </cell>
          <cell r="S206">
            <v>20510</v>
          </cell>
        </row>
        <row r="207">
          <cell r="A207">
            <v>206</v>
          </cell>
          <cell r="B207">
            <v>186</v>
          </cell>
          <cell r="C207">
            <v>312359100</v>
          </cell>
          <cell r="D207" t="str">
            <v>185</v>
          </cell>
          <cell r="E207" t="str">
            <v>Kinder-Strümpfe o. -Socken</v>
          </cell>
          <cell r="F207">
            <v>94.1</v>
          </cell>
          <cell r="G207">
            <v>90.1</v>
          </cell>
          <cell r="H207">
            <v>95.1</v>
          </cell>
          <cell r="I207">
            <v>96.9</v>
          </cell>
          <cell r="J207">
            <v>95</v>
          </cell>
          <cell r="K207">
            <v>95.5</v>
          </cell>
          <cell r="L207">
            <v>94.3</v>
          </cell>
          <cell r="M207">
            <v>93.7</v>
          </cell>
          <cell r="N207">
            <v>95.5</v>
          </cell>
          <cell r="O207">
            <v>95.9</v>
          </cell>
          <cell r="P207">
            <v>94.4</v>
          </cell>
          <cell r="Q207">
            <v>94.2</v>
          </cell>
          <cell r="S207">
            <v>20610</v>
          </cell>
        </row>
        <row r="208">
          <cell r="A208">
            <v>207</v>
          </cell>
          <cell r="B208">
            <v>187</v>
          </cell>
          <cell r="C208">
            <v>312359200</v>
          </cell>
          <cell r="D208" t="str">
            <v>186</v>
          </cell>
          <cell r="E208" t="str">
            <v>Kinder-Strumpfhose</v>
          </cell>
          <cell r="F208">
            <v>97.2</v>
          </cell>
          <cell r="G208">
            <v>95.5</v>
          </cell>
          <cell r="H208">
            <v>95.8</v>
          </cell>
          <cell r="I208">
            <v>91.1</v>
          </cell>
          <cell r="J208">
            <v>91</v>
          </cell>
          <cell r="K208">
            <v>91.9</v>
          </cell>
          <cell r="L208">
            <v>91.1</v>
          </cell>
          <cell r="M208">
            <v>90.1</v>
          </cell>
          <cell r="N208">
            <v>89.3</v>
          </cell>
          <cell r="O208">
            <v>89.1</v>
          </cell>
          <cell r="P208">
            <v>88.5</v>
          </cell>
          <cell r="Q208">
            <v>88.3</v>
          </cell>
          <cell r="S208">
            <v>20710</v>
          </cell>
        </row>
        <row r="209">
          <cell r="A209">
            <v>208</v>
          </cell>
          <cell r="B209">
            <v>188</v>
          </cell>
          <cell r="C209">
            <v>313071100</v>
          </cell>
          <cell r="D209" t="str">
            <v>187</v>
          </cell>
          <cell r="E209" t="str">
            <v>Strick- o. a. Handarbeitsgarn</v>
          </cell>
          <cell r="F209">
            <v>114.3</v>
          </cell>
          <cell r="G209">
            <v>115.1</v>
          </cell>
          <cell r="H209">
            <v>115.1</v>
          </cell>
          <cell r="I209">
            <v>115.1</v>
          </cell>
          <cell r="J209">
            <v>115.1</v>
          </cell>
          <cell r="K209">
            <v>115.8</v>
          </cell>
          <cell r="L209">
            <v>113.9</v>
          </cell>
          <cell r="M209">
            <v>113.9</v>
          </cell>
          <cell r="N209">
            <v>113.9</v>
          </cell>
          <cell r="O209">
            <v>113.9</v>
          </cell>
          <cell r="P209">
            <v>113.9</v>
          </cell>
          <cell r="Q209">
            <v>113.9</v>
          </cell>
          <cell r="S209">
            <v>20810</v>
          </cell>
        </row>
        <row r="210">
          <cell r="A210">
            <v>209</v>
          </cell>
          <cell r="B210">
            <v>189</v>
          </cell>
          <cell r="C210">
            <v>313079100</v>
          </cell>
          <cell r="D210" t="str">
            <v>188</v>
          </cell>
          <cell r="E210" t="str">
            <v>Reißverschluss</v>
          </cell>
          <cell r="F210">
            <v>106</v>
          </cell>
          <cell r="G210">
            <v>106</v>
          </cell>
          <cell r="H210">
            <v>106</v>
          </cell>
          <cell r="I210">
            <v>106</v>
          </cell>
          <cell r="J210">
            <v>106</v>
          </cell>
          <cell r="K210">
            <v>106.9</v>
          </cell>
          <cell r="L210">
            <v>107.9</v>
          </cell>
          <cell r="M210">
            <v>107.9</v>
          </cell>
          <cell r="N210">
            <v>107.9</v>
          </cell>
          <cell r="O210">
            <v>107.9</v>
          </cell>
          <cell r="P210">
            <v>107.9</v>
          </cell>
          <cell r="Q210">
            <v>107.9</v>
          </cell>
          <cell r="S210">
            <v>20910</v>
          </cell>
        </row>
        <row r="211">
          <cell r="A211">
            <v>210</v>
          </cell>
          <cell r="B211">
            <v>190</v>
          </cell>
          <cell r="C211">
            <v>1232111100</v>
          </cell>
          <cell r="D211" t="str">
            <v>189</v>
          </cell>
          <cell r="E211" t="str">
            <v>Damen-Handtasche</v>
          </cell>
          <cell r="F211">
            <v>102.1</v>
          </cell>
          <cell r="G211">
            <v>100.7</v>
          </cell>
          <cell r="H211">
            <v>101.4</v>
          </cell>
          <cell r="I211">
            <v>101.9</v>
          </cell>
          <cell r="J211">
            <v>101.9</v>
          </cell>
          <cell r="K211">
            <v>101.9</v>
          </cell>
          <cell r="L211">
            <v>97</v>
          </cell>
          <cell r="M211">
            <v>97.2</v>
          </cell>
          <cell r="N211">
            <v>96.9</v>
          </cell>
          <cell r="O211">
            <v>97.3</v>
          </cell>
          <cell r="P211">
            <v>100.3</v>
          </cell>
          <cell r="Q211">
            <v>101.5</v>
          </cell>
          <cell r="S211">
            <v>21010</v>
          </cell>
        </row>
        <row r="212">
          <cell r="A212">
            <v>211</v>
          </cell>
          <cell r="B212">
            <v>191</v>
          </cell>
          <cell r="C212">
            <v>1232152100</v>
          </cell>
          <cell r="D212" t="str">
            <v>190</v>
          </cell>
          <cell r="E212" t="str">
            <v>Aktenkoffer, -tasche o. -mappe</v>
          </cell>
          <cell r="F212">
            <v>109.4</v>
          </cell>
          <cell r="G212">
            <v>109.4</v>
          </cell>
          <cell r="H212">
            <v>109.4</v>
          </cell>
          <cell r="I212">
            <v>109</v>
          </cell>
          <cell r="J212">
            <v>108</v>
          </cell>
          <cell r="K212">
            <v>108</v>
          </cell>
          <cell r="L212">
            <v>106.7</v>
          </cell>
          <cell r="M212">
            <v>106.7</v>
          </cell>
          <cell r="N212">
            <v>106.7</v>
          </cell>
          <cell r="O212">
            <v>107.7</v>
          </cell>
          <cell r="P212">
            <v>109.1</v>
          </cell>
          <cell r="Q212">
            <v>106.7</v>
          </cell>
          <cell r="S212">
            <v>21110</v>
          </cell>
        </row>
        <row r="213">
          <cell r="A213">
            <v>212</v>
          </cell>
          <cell r="B213">
            <v>192</v>
          </cell>
          <cell r="C213">
            <v>1232153100</v>
          </cell>
          <cell r="D213" t="str">
            <v>191</v>
          </cell>
          <cell r="E213" t="str">
            <v>Schulranzen o. Rucksack</v>
          </cell>
          <cell r="F213">
            <v>102.4</v>
          </cell>
          <cell r="G213">
            <v>101.9</v>
          </cell>
          <cell r="H213">
            <v>102.2</v>
          </cell>
          <cell r="I213">
            <v>104.1</v>
          </cell>
          <cell r="J213">
            <v>103.9</v>
          </cell>
          <cell r="K213">
            <v>103.9</v>
          </cell>
          <cell r="L213">
            <v>103.7</v>
          </cell>
          <cell r="M213">
            <v>102.4</v>
          </cell>
          <cell r="N213">
            <v>102.4</v>
          </cell>
          <cell r="O213">
            <v>102.6</v>
          </cell>
          <cell r="P213">
            <v>103.3</v>
          </cell>
          <cell r="Q213">
            <v>103.7</v>
          </cell>
          <cell r="S213">
            <v>21210</v>
          </cell>
        </row>
        <row r="214">
          <cell r="A214">
            <v>213</v>
          </cell>
          <cell r="B214">
            <v>193</v>
          </cell>
          <cell r="C214">
            <v>1232157100</v>
          </cell>
          <cell r="D214" t="str">
            <v>192</v>
          </cell>
          <cell r="E214" t="str">
            <v>Geldbörse, Geldschein-, Brief-o. Ausweistasche</v>
          </cell>
          <cell r="F214">
            <v>98.3</v>
          </cell>
          <cell r="G214">
            <v>98.7</v>
          </cell>
          <cell r="H214">
            <v>98.7</v>
          </cell>
          <cell r="I214">
            <v>98.5</v>
          </cell>
          <cell r="J214">
            <v>98.5</v>
          </cell>
          <cell r="K214">
            <v>98.5</v>
          </cell>
          <cell r="L214">
            <v>100.1</v>
          </cell>
          <cell r="M214">
            <v>100.4</v>
          </cell>
          <cell r="N214">
            <v>100.4</v>
          </cell>
          <cell r="O214">
            <v>100.7</v>
          </cell>
          <cell r="P214">
            <v>100.7</v>
          </cell>
          <cell r="Q214">
            <v>100.4</v>
          </cell>
          <cell r="S214">
            <v>21310</v>
          </cell>
        </row>
        <row r="215">
          <cell r="A215">
            <v>214</v>
          </cell>
          <cell r="B215">
            <v>194</v>
          </cell>
          <cell r="C215">
            <v>1232154300</v>
          </cell>
          <cell r="D215" t="str">
            <v>193</v>
          </cell>
          <cell r="E215" t="str">
            <v>Koffer, Reisetasche, Reiserucksack o. Reise-Set</v>
          </cell>
          <cell r="F215">
            <v>96.9</v>
          </cell>
          <cell r="G215">
            <v>97.8</v>
          </cell>
          <cell r="H215">
            <v>96.5</v>
          </cell>
          <cell r="I215">
            <v>98</v>
          </cell>
          <cell r="J215">
            <v>98</v>
          </cell>
          <cell r="K215">
            <v>98.3</v>
          </cell>
          <cell r="L215">
            <v>96.1</v>
          </cell>
          <cell r="M215">
            <v>97.1</v>
          </cell>
          <cell r="N215">
            <v>97.4</v>
          </cell>
          <cell r="O215">
            <v>97.1</v>
          </cell>
          <cell r="P215">
            <v>96.6</v>
          </cell>
          <cell r="Q215">
            <v>96.5</v>
          </cell>
          <cell r="S215">
            <v>21410</v>
          </cell>
        </row>
        <row r="216">
          <cell r="A216">
            <v>215</v>
          </cell>
          <cell r="B216">
            <v>195</v>
          </cell>
          <cell r="C216">
            <v>321110100</v>
          </cell>
          <cell r="D216" t="str">
            <v>194</v>
          </cell>
          <cell r="E216" t="str">
            <v>Klassischer Herrenschuh</v>
          </cell>
          <cell r="F216">
            <v>97.6</v>
          </cell>
          <cell r="G216">
            <v>101.3</v>
          </cell>
          <cell r="H216">
            <v>101.4</v>
          </cell>
          <cell r="I216">
            <v>101.9</v>
          </cell>
          <cell r="J216">
            <v>99</v>
          </cell>
          <cell r="K216">
            <v>98.9</v>
          </cell>
          <cell r="L216">
            <v>97.7</v>
          </cell>
          <cell r="M216">
            <v>96.9</v>
          </cell>
          <cell r="N216">
            <v>97.6</v>
          </cell>
          <cell r="O216">
            <v>98.4</v>
          </cell>
          <cell r="P216">
            <v>98.2</v>
          </cell>
          <cell r="Q216">
            <v>97.6</v>
          </cell>
          <cell r="S216">
            <v>21510</v>
          </cell>
        </row>
        <row r="217">
          <cell r="A217">
            <v>216</v>
          </cell>
          <cell r="B217">
            <v>196</v>
          </cell>
          <cell r="C217">
            <v>321110200</v>
          </cell>
          <cell r="D217" t="str">
            <v>195</v>
          </cell>
          <cell r="E217" t="str">
            <v>Herren-Freizeitschuh</v>
          </cell>
          <cell r="F217">
            <v>99</v>
          </cell>
          <cell r="G217">
            <v>100.6</v>
          </cell>
          <cell r="H217">
            <v>102.7</v>
          </cell>
          <cell r="I217">
            <v>103</v>
          </cell>
          <cell r="J217">
            <v>102.6</v>
          </cell>
          <cell r="K217">
            <v>101.9</v>
          </cell>
          <cell r="L217">
            <v>99.8</v>
          </cell>
          <cell r="M217">
            <v>99.9</v>
          </cell>
          <cell r="N217">
            <v>101.3</v>
          </cell>
          <cell r="O217">
            <v>100.1</v>
          </cell>
          <cell r="P217">
            <v>102</v>
          </cell>
          <cell r="Q217">
            <v>100.7</v>
          </cell>
          <cell r="S217">
            <v>21610</v>
          </cell>
        </row>
        <row r="218">
          <cell r="A218">
            <v>217</v>
          </cell>
          <cell r="B218">
            <v>197</v>
          </cell>
          <cell r="C218">
            <v>321210100</v>
          </cell>
          <cell r="D218" t="str">
            <v>196</v>
          </cell>
          <cell r="E218" t="str">
            <v>Damen-Freizeitschuh</v>
          </cell>
          <cell r="F218">
            <v>98.8</v>
          </cell>
          <cell r="G218">
            <v>99.8</v>
          </cell>
          <cell r="H218">
            <v>100.8</v>
          </cell>
          <cell r="I218">
            <v>101.2</v>
          </cell>
          <cell r="J218">
            <v>102.4</v>
          </cell>
          <cell r="K218">
            <v>102</v>
          </cell>
          <cell r="L218">
            <v>100.6</v>
          </cell>
          <cell r="M218">
            <v>101.9</v>
          </cell>
          <cell r="N218">
            <v>102.2</v>
          </cell>
          <cell r="O218">
            <v>102.2</v>
          </cell>
          <cell r="P218">
            <v>101.1</v>
          </cell>
          <cell r="Q218">
            <v>101.7</v>
          </cell>
          <cell r="S218">
            <v>21710</v>
          </cell>
        </row>
        <row r="219">
          <cell r="A219">
            <v>218</v>
          </cell>
          <cell r="B219">
            <v>198</v>
          </cell>
          <cell r="C219">
            <v>321210200</v>
          </cell>
          <cell r="D219" t="str">
            <v>197</v>
          </cell>
          <cell r="E219" t="str">
            <v>Damen-Pumps</v>
          </cell>
          <cell r="F219">
            <v>95.9</v>
          </cell>
          <cell r="G219">
            <v>95.4</v>
          </cell>
          <cell r="H219">
            <v>95.3</v>
          </cell>
          <cell r="I219">
            <v>94.6</v>
          </cell>
          <cell r="J219">
            <v>95.5</v>
          </cell>
          <cell r="K219">
            <v>96.1</v>
          </cell>
          <cell r="L219">
            <v>93.6</v>
          </cell>
          <cell r="M219">
            <v>92</v>
          </cell>
          <cell r="N219">
            <v>91.7</v>
          </cell>
          <cell r="O219">
            <v>91.6</v>
          </cell>
          <cell r="P219">
            <v>91.7</v>
          </cell>
          <cell r="Q219">
            <v>90.1</v>
          </cell>
          <cell r="S219">
            <v>21810</v>
          </cell>
        </row>
        <row r="220">
          <cell r="A220">
            <v>219</v>
          </cell>
          <cell r="B220">
            <v>200</v>
          </cell>
          <cell r="C220">
            <v>321310100</v>
          </cell>
          <cell r="D220" t="str">
            <v>198</v>
          </cell>
          <cell r="E220" t="str">
            <v>Kinder-Halbschuh</v>
          </cell>
          <cell r="F220">
            <v>99.3</v>
          </cell>
          <cell r="G220">
            <v>100</v>
          </cell>
          <cell r="H220">
            <v>100.4</v>
          </cell>
          <cell r="I220">
            <v>100.7</v>
          </cell>
          <cell r="J220">
            <v>100.9</v>
          </cell>
          <cell r="K220">
            <v>101</v>
          </cell>
          <cell r="L220">
            <v>98.6</v>
          </cell>
          <cell r="M220">
            <v>97.3</v>
          </cell>
          <cell r="N220">
            <v>95.9</v>
          </cell>
          <cell r="O220">
            <v>97.2</v>
          </cell>
          <cell r="P220">
            <v>96.9</v>
          </cell>
          <cell r="Q220">
            <v>95.3</v>
          </cell>
          <cell r="S220">
            <v>21910</v>
          </cell>
        </row>
        <row r="221">
          <cell r="A221">
            <v>220</v>
          </cell>
          <cell r="B221">
            <v>201</v>
          </cell>
          <cell r="C221">
            <v>321310200</v>
          </cell>
          <cell r="D221" t="str">
            <v>199</v>
          </cell>
          <cell r="E221" t="str">
            <v>Kleinkinder-Halbschuh</v>
          </cell>
          <cell r="F221">
            <v>101.8</v>
          </cell>
          <cell r="G221">
            <v>98.4</v>
          </cell>
          <cell r="H221">
            <v>101.2</v>
          </cell>
          <cell r="I221">
            <v>100.8</v>
          </cell>
          <cell r="J221">
            <v>101.9</v>
          </cell>
          <cell r="K221">
            <v>100.2</v>
          </cell>
          <cell r="L221">
            <v>98.1</v>
          </cell>
          <cell r="M221">
            <v>99.1</v>
          </cell>
          <cell r="N221">
            <v>98.8</v>
          </cell>
          <cell r="O221">
            <v>98.9</v>
          </cell>
          <cell r="P221">
            <v>98.2</v>
          </cell>
          <cell r="Q221">
            <v>97.8</v>
          </cell>
          <cell r="S221">
            <v>22010</v>
          </cell>
        </row>
        <row r="222">
          <cell r="A222">
            <v>221</v>
          </cell>
          <cell r="B222">
            <v>202</v>
          </cell>
          <cell r="C222">
            <v>321340100</v>
          </cell>
          <cell r="D222" t="str">
            <v>200</v>
          </cell>
          <cell r="E222" t="str">
            <v>Kinder-Hausschuhe</v>
          </cell>
          <cell r="F222">
            <v>108.7</v>
          </cell>
          <cell r="G222">
            <v>106.5</v>
          </cell>
          <cell r="H222">
            <v>108</v>
          </cell>
          <cell r="I222">
            <v>108</v>
          </cell>
          <cell r="J222">
            <v>107.4</v>
          </cell>
          <cell r="K222">
            <v>107.4</v>
          </cell>
          <cell r="L222">
            <v>114.3</v>
          </cell>
          <cell r="M222">
            <v>111.2</v>
          </cell>
          <cell r="N222">
            <v>112.1</v>
          </cell>
          <cell r="O222">
            <v>110.4</v>
          </cell>
          <cell r="P222">
            <v>110.4</v>
          </cell>
          <cell r="Q222">
            <v>111.1</v>
          </cell>
          <cell r="S222">
            <v>22110</v>
          </cell>
        </row>
        <row r="223">
          <cell r="A223">
            <v>222</v>
          </cell>
          <cell r="B223">
            <v>203</v>
          </cell>
          <cell r="C223">
            <v>321250100</v>
          </cell>
          <cell r="D223" t="str">
            <v>201</v>
          </cell>
          <cell r="E223" t="str">
            <v>Jogging- o. Universalsportschuh, Wanderschuh</v>
          </cell>
          <cell r="F223">
            <v>92.5</v>
          </cell>
          <cell r="G223">
            <v>89.9</v>
          </cell>
          <cell r="H223">
            <v>88.5</v>
          </cell>
          <cell r="I223">
            <v>89.5</v>
          </cell>
          <cell r="J223">
            <v>92.4</v>
          </cell>
          <cell r="K223">
            <v>92.4</v>
          </cell>
          <cell r="L223">
            <v>90.8</v>
          </cell>
          <cell r="M223">
            <v>90</v>
          </cell>
          <cell r="N223">
            <v>90.9</v>
          </cell>
          <cell r="O223">
            <v>88.1</v>
          </cell>
          <cell r="P223">
            <v>88.6</v>
          </cell>
          <cell r="Q223">
            <v>84.2</v>
          </cell>
          <cell r="S223">
            <v>22210</v>
          </cell>
        </row>
        <row r="224">
          <cell r="A224">
            <v>223</v>
          </cell>
          <cell r="B224">
            <v>204</v>
          </cell>
          <cell r="C224">
            <v>321900100</v>
          </cell>
          <cell r="D224" t="str">
            <v>202</v>
          </cell>
          <cell r="E224" t="str">
            <v>Schnürsenkel o. Einlegesohle</v>
          </cell>
          <cell r="F224">
            <v>99.6</v>
          </cell>
          <cell r="G224">
            <v>99.6</v>
          </cell>
          <cell r="H224">
            <v>99.1</v>
          </cell>
          <cell r="I224">
            <v>100.2</v>
          </cell>
          <cell r="J224">
            <v>100.2</v>
          </cell>
          <cell r="K224">
            <v>100.2</v>
          </cell>
          <cell r="L224">
            <v>99.6</v>
          </cell>
          <cell r="M224">
            <v>99.1</v>
          </cell>
          <cell r="N224">
            <v>99.1</v>
          </cell>
          <cell r="O224">
            <v>99.1</v>
          </cell>
          <cell r="P224">
            <v>99.1</v>
          </cell>
          <cell r="Q224">
            <v>99.1</v>
          </cell>
          <cell r="S224">
            <v>22310</v>
          </cell>
        </row>
        <row r="225">
          <cell r="A225">
            <v>224</v>
          </cell>
          <cell r="B225">
            <v>205</v>
          </cell>
          <cell r="C225">
            <v>511017100</v>
          </cell>
          <cell r="D225" t="str">
            <v>203</v>
          </cell>
          <cell r="E225" t="str">
            <v>Küchenblock o. Einbauküche</v>
          </cell>
          <cell r="F225">
            <v>100.8</v>
          </cell>
          <cell r="G225">
            <v>100.3</v>
          </cell>
          <cell r="H225">
            <v>101.6</v>
          </cell>
          <cell r="I225">
            <v>101.7</v>
          </cell>
          <cell r="J225">
            <v>99.7</v>
          </cell>
          <cell r="K225">
            <v>101.7</v>
          </cell>
          <cell r="L225">
            <v>101.7</v>
          </cell>
          <cell r="M225">
            <v>101.4</v>
          </cell>
          <cell r="N225">
            <v>97.1</v>
          </cell>
          <cell r="O225">
            <v>95.9</v>
          </cell>
          <cell r="P225">
            <v>96.2</v>
          </cell>
          <cell r="Q225">
            <v>99.3</v>
          </cell>
          <cell r="S225">
            <v>22410</v>
          </cell>
        </row>
        <row r="226">
          <cell r="A226">
            <v>225</v>
          </cell>
          <cell r="B226">
            <v>206</v>
          </cell>
          <cell r="C226">
            <v>511015100</v>
          </cell>
          <cell r="D226" t="str">
            <v>204</v>
          </cell>
          <cell r="E226" t="str">
            <v>Schrankelement aus Einbauküche</v>
          </cell>
          <cell r="F226">
            <v>101.8</v>
          </cell>
          <cell r="G226">
            <v>101.9</v>
          </cell>
          <cell r="H226">
            <v>102.2</v>
          </cell>
          <cell r="I226">
            <v>102.2</v>
          </cell>
          <cell r="J226">
            <v>102</v>
          </cell>
          <cell r="K226">
            <v>101.8</v>
          </cell>
          <cell r="L226">
            <v>101.5</v>
          </cell>
          <cell r="M226">
            <v>101.5</v>
          </cell>
          <cell r="N226">
            <v>101.6</v>
          </cell>
          <cell r="O226">
            <v>102.6</v>
          </cell>
          <cell r="P226">
            <v>102.1</v>
          </cell>
          <cell r="Q226">
            <v>102.1</v>
          </cell>
          <cell r="S226">
            <v>22510</v>
          </cell>
        </row>
        <row r="227">
          <cell r="A227">
            <v>226</v>
          </cell>
          <cell r="B227">
            <v>207</v>
          </cell>
          <cell r="C227">
            <v>511011100</v>
          </cell>
          <cell r="D227" t="str">
            <v>205</v>
          </cell>
          <cell r="E227" t="str">
            <v>Stuhl o. Eckbank</v>
          </cell>
          <cell r="F227">
            <v>98.8</v>
          </cell>
          <cell r="G227">
            <v>98.8</v>
          </cell>
          <cell r="H227">
            <v>99.4</v>
          </cell>
          <cell r="I227">
            <v>99.2</v>
          </cell>
          <cell r="J227">
            <v>96.6</v>
          </cell>
          <cell r="K227">
            <v>96.9</v>
          </cell>
          <cell r="L227">
            <v>96.8</v>
          </cell>
          <cell r="M227">
            <v>95.9</v>
          </cell>
          <cell r="N227">
            <v>94.8</v>
          </cell>
          <cell r="O227">
            <v>95.7</v>
          </cell>
          <cell r="P227">
            <v>96.2</v>
          </cell>
          <cell r="Q227">
            <v>96.2</v>
          </cell>
          <cell r="S227">
            <v>22610</v>
          </cell>
        </row>
        <row r="228">
          <cell r="A228">
            <v>227</v>
          </cell>
          <cell r="B228">
            <v>208</v>
          </cell>
          <cell r="C228">
            <v>511043100</v>
          </cell>
          <cell r="D228" t="str">
            <v>206</v>
          </cell>
          <cell r="E228" t="str">
            <v>Wohnzimmerschrank</v>
          </cell>
          <cell r="F228">
            <v>91.5</v>
          </cell>
          <cell r="G228">
            <v>91.1</v>
          </cell>
          <cell r="H228">
            <v>91.6</v>
          </cell>
          <cell r="I228">
            <v>91.6</v>
          </cell>
          <cell r="J228">
            <v>91.3</v>
          </cell>
          <cell r="K228">
            <v>91.3</v>
          </cell>
          <cell r="L228">
            <v>92</v>
          </cell>
          <cell r="M228">
            <v>92.6</v>
          </cell>
          <cell r="N228">
            <v>90.8</v>
          </cell>
          <cell r="O228">
            <v>92.6</v>
          </cell>
          <cell r="P228">
            <v>92.6</v>
          </cell>
          <cell r="Q228">
            <v>92.6</v>
          </cell>
          <cell r="S228">
            <v>22710</v>
          </cell>
        </row>
        <row r="229">
          <cell r="A229">
            <v>228</v>
          </cell>
          <cell r="B229">
            <v>209</v>
          </cell>
          <cell r="C229">
            <v>511043200</v>
          </cell>
          <cell r="D229" t="str">
            <v>207</v>
          </cell>
          <cell r="E229" t="str">
            <v>Vitrine mit Glastüren</v>
          </cell>
          <cell r="F229">
            <v>98.2</v>
          </cell>
          <cell r="G229">
            <v>98.8</v>
          </cell>
          <cell r="H229">
            <v>99.2</v>
          </cell>
          <cell r="I229">
            <v>99.2</v>
          </cell>
          <cell r="J229">
            <v>97</v>
          </cell>
          <cell r="K229">
            <v>97</v>
          </cell>
          <cell r="L229">
            <v>97</v>
          </cell>
          <cell r="M229">
            <v>97.5</v>
          </cell>
          <cell r="N229">
            <v>96.1</v>
          </cell>
          <cell r="O229">
            <v>97.5</v>
          </cell>
          <cell r="P229">
            <v>95.1</v>
          </cell>
          <cell r="Q229">
            <v>95.1</v>
          </cell>
          <cell r="S229">
            <v>22810</v>
          </cell>
        </row>
        <row r="230">
          <cell r="A230">
            <v>229</v>
          </cell>
          <cell r="B230">
            <v>210</v>
          </cell>
          <cell r="C230">
            <v>511052100</v>
          </cell>
          <cell r="D230" t="str">
            <v>208</v>
          </cell>
          <cell r="E230" t="str">
            <v>Badezimmermöbel</v>
          </cell>
          <cell r="F230">
            <v>104.2</v>
          </cell>
          <cell r="G230">
            <v>104.2</v>
          </cell>
          <cell r="H230">
            <v>105.1</v>
          </cell>
          <cell r="I230">
            <v>105.1</v>
          </cell>
          <cell r="J230">
            <v>104.4</v>
          </cell>
          <cell r="K230">
            <v>104.7</v>
          </cell>
          <cell r="L230">
            <v>105.6</v>
          </cell>
          <cell r="M230">
            <v>105.1</v>
          </cell>
          <cell r="N230">
            <v>104.1</v>
          </cell>
          <cell r="O230">
            <v>106.7</v>
          </cell>
          <cell r="P230">
            <v>106.7</v>
          </cell>
          <cell r="Q230">
            <v>107.3</v>
          </cell>
          <cell r="S230">
            <v>22910</v>
          </cell>
        </row>
        <row r="231">
          <cell r="A231">
            <v>230</v>
          </cell>
          <cell r="B231">
            <v>211</v>
          </cell>
          <cell r="C231">
            <v>511042100</v>
          </cell>
          <cell r="D231" t="str">
            <v>209</v>
          </cell>
          <cell r="E231" t="str">
            <v>Wohn- o. Esszimmertisch</v>
          </cell>
          <cell r="F231">
            <v>99.2</v>
          </cell>
          <cell r="G231">
            <v>99.2</v>
          </cell>
          <cell r="H231">
            <v>99.2</v>
          </cell>
          <cell r="I231">
            <v>99.1</v>
          </cell>
          <cell r="J231">
            <v>100.2</v>
          </cell>
          <cell r="K231">
            <v>101.2</v>
          </cell>
          <cell r="L231">
            <v>101.2</v>
          </cell>
          <cell r="M231">
            <v>101.2</v>
          </cell>
          <cell r="N231">
            <v>101.1</v>
          </cell>
          <cell r="O231">
            <v>101.3</v>
          </cell>
          <cell r="P231">
            <v>101.2</v>
          </cell>
          <cell r="Q231">
            <v>101.2</v>
          </cell>
          <cell r="S231">
            <v>23010</v>
          </cell>
        </row>
        <row r="232">
          <cell r="A232">
            <v>231</v>
          </cell>
          <cell r="B232">
            <v>212</v>
          </cell>
          <cell r="C232">
            <v>511039100</v>
          </cell>
          <cell r="D232" t="str">
            <v>210</v>
          </cell>
          <cell r="E232" t="str">
            <v>Polstergarnitur</v>
          </cell>
          <cell r="F232">
            <v>98.9</v>
          </cell>
          <cell r="G232">
            <v>99.1</v>
          </cell>
          <cell r="H232">
            <v>99</v>
          </cell>
          <cell r="I232">
            <v>98.8</v>
          </cell>
          <cell r="J232">
            <v>99.1</v>
          </cell>
          <cell r="K232">
            <v>98</v>
          </cell>
          <cell r="L232">
            <v>96.7</v>
          </cell>
          <cell r="M232">
            <v>97.4</v>
          </cell>
          <cell r="N232">
            <v>99.6</v>
          </cell>
          <cell r="O232">
            <v>101.1</v>
          </cell>
          <cell r="P232">
            <v>100.7</v>
          </cell>
          <cell r="Q232">
            <v>100.7</v>
          </cell>
          <cell r="S232">
            <v>23110</v>
          </cell>
        </row>
        <row r="233">
          <cell r="A233">
            <v>232</v>
          </cell>
          <cell r="B233">
            <v>213</v>
          </cell>
          <cell r="C233">
            <v>511032100</v>
          </cell>
          <cell r="D233" t="str">
            <v>211</v>
          </cell>
          <cell r="E233" t="str">
            <v>Schlafsofa</v>
          </cell>
          <cell r="F233">
            <v>102.6</v>
          </cell>
          <cell r="G233">
            <v>102.6</v>
          </cell>
          <cell r="H233">
            <v>102.7</v>
          </cell>
          <cell r="I233">
            <v>102</v>
          </cell>
          <cell r="J233">
            <v>99.9</v>
          </cell>
          <cell r="K233">
            <v>99.8</v>
          </cell>
          <cell r="L233">
            <v>99.5</v>
          </cell>
          <cell r="M233">
            <v>99</v>
          </cell>
          <cell r="N233">
            <v>99.2</v>
          </cell>
          <cell r="O233">
            <v>99.9</v>
          </cell>
          <cell r="P233">
            <v>99.9</v>
          </cell>
          <cell r="Q233">
            <v>101.7</v>
          </cell>
          <cell r="S233">
            <v>23210</v>
          </cell>
        </row>
        <row r="234">
          <cell r="A234">
            <v>233</v>
          </cell>
          <cell r="B234">
            <v>214</v>
          </cell>
          <cell r="C234">
            <v>511021100</v>
          </cell>
          <cell r="D234" t="str">
            <v>212</v>
          </cell>
          <cell r="E234" t="str">
            <v>Kleiderschrank</v>
          </cell>
          <cell r="F234">
            <v>101.9</v>
          </cell>
          <cell r="G234">
            <v>101.9</v>
          </cell>
          <cell r="H234">
            <v>102.1</v>
          </cell>
          <cell r="I234">
            <v>102.1</v>
          </cell>
          <cell r="J234">
            <v>103.8</v>
          </cell>
          <cell r="K234">
            <v>104.9</v>
          </cell>
          <cell r="L234">
            <v>104.9</v>
          </cell>
          <cell r="M234">
            <v>104.9</v>
          </cell>
          <cell r="N234">
            <v>99.9</v>
          </cell>
          <cell r="O234">
            <v>101.6</v>
          </cell>
          <cell r="P234">
            <v>102.2</v>
          </cell>
          <cell r="Q234">
            <v>102.2</v>
          </cell>
          <cell r="S234">
            <v>23310</v>
          </cell>
        </row>
        <row r="235">
          <cell r="A235">
            <v>234</v>
          </cell>
          <cell r="B235">
            <v>215</v>
          </cell>
          <cell r="C235">
            <v>511022100</v>
          </cell>
          <cell r="D235" t="str">
            <v>213</v>
          </cell>
          <cell r="E235" t="str">
            <v>Bett</v>
          </cell>
          <cell r="F235">
            <v>99.2</v>
          </cell>
          <cell r="G235">
            <v>99.2</v>
          </cell>
          <cell r="H235">
            <v>99.4</v>
          </cell>
          <cell r="I235">
            <v>99.4</v>
          </cell>
          <cell r="J235">
            <v>98.2</v>
          </cell>
          <cell r="K235">
            <v>98.7</v>
          </cell>
          <cell r="L235">
            <v>101.8</v>
          </cell>
          <cell r="M235">
            <v>98.9</v>
          </cell>
          <cell r="N235">
            <v>96.3</v>
          </cell>
          <cell r="O235">
            <v>95.4</v>
          </cell>
          <cell r="P235">
            <v>95.4</v>
          </cell>
          <cell r="Q235">
            <v>95.4</v>
          </cell>
          <cell r="S235">
            <v>23410</v>
          </cell>
        </row>
        <row r="236">
          <cell r="A236">
            <v>235</v>
          </cell>
          <cell r="B236">
            <v>216</v>
          </cell>
          <cell r="C236">
            <v>511023100</v>
          </cell>
          <cell r="D236" t="str">
            <v>214</v>
          </cell>
          <cell r="E236" t="str">
            <v>Lattenrost o. Sprungrahmen</v>
          </cell>
          <cell r="F236">
            <v>97.9</v>
          </cell>
          <cell r="G236">
            <v>99.1</v>
          </cell>
          <cell r="H236">
            <v>99</v>
          </cell>
          <cell r="I236">
            <v>98.8</v>
          </cell>
          <cell r="J236">
            <v>98.8</v>
          </cell>
          <cell r="K236">
            <v>99.2</v>
          </cell>
          <cell r="L236">
            <v>99.2</v>
          </cell>
          <cell r="M236">
            <v>99</v>
          </cell>
          <cell r="N236">
            <v>99</v>
          </cell>
          <cell r="O236">
            <v>99</v>
          </cell>
          <cell r="P236">
            <v>99.4</v>
          </cell>
          <cell r="Q236">
            <v>99.4</v>
          </cell>
          <cell r="S236">
            <v>23510</v>
          </cell>
        </row>
        <row r="237">
          <cell r="A237">
            <v>236</v>
          </cell>
          <cell r="B237">
            <v>217</v>
          </cell>
          <cell r="C237">
            <v>511053100</v>
          </cell>
          <cell r="D237" t="str">
            <v>215</v>
          </cell>
          <cell r="E237" t="str">
            <v>Garderobenmöbel</v>
          </cell>
          <cell r="F237">
            <v>96.8</v>
          </cell>
          <cell r="G237">
            <v>96.9</v>
          </cell>
          <cell r="H237">
            <v>96.6</v>
          </cell>
          <cell r="I237">
            <v>96.2</v>
          </cell>
          <cell r="J237">
            <v>94.9</v>
          </cell>
          <cell r="K237">
            <v>94.9</v>
          </cell>
          <cell r="L237">
            <v>94.9</v>
          </cell>
          <cell r="M237">
            <v>94.6</v>
          </cell>
          <cell r="N237">
            <v>94.6</v>
          </cell>
          <cell r="O237">
            <v>94.9</v>
          </cell>
          <cell r="P237">
            <v>95.1</v>
          </cell>
          <cell r="Q237">
            <v>94.7</v>
          </cell>
          <cell r="S237">
            <v>23610</v>
          </cell>
        </row>
        <row r="238">
          <cell r="A238">
            <v>237</v>
          </cell>
          <cell r="B238">
            <v>219</v>
          </cell>
          <cell r="C238">
            <v>512050100</v>
          </cell>
          <cell r="D238" t="str">
            <v>216</v>
          </cell>
          <cell r="E238" t="str">
            <v>Textiler Bodenbelag</v>
          </cell>
          <cell r="F238">
            <v>99.7</v>
          </cell>
          <cell r="G238">
            <v>100.5</v>
          </cell>
          <cell r="H238">
            <v>100.6</v>
          </cell>
          <cell r="I238">
            <v>100.1</v>
          </cell>
          <cell r="J238">
            <v>99.8</v>
          </cell>
          <cell r="K238">
            <v>100.1</v>
          </cell>
          <cell r="L238">
            <v>98</v>
          </cell>
          <cell r="M238">
            <v>96.2</v>
          </cell>
          <cell r="N238">
            <v>96.2</v>
          </cell>
          <cell r="O238">
            <v>95.4</v>
          </cell>
          <cell r="P238">
            <v>95.2</v>
          </cell>
          <cell r="Q238">
            <v>95.2</v>
          </cell>
          <cell r="S238">
            <v>23710</v>
          </cell>
        </row>
        <row r="239">
          <cell r="A239">
            <v>238</v>
          </cell>
          <cell r="B239">
            <v>914</v>
          </cell>
          <cell r="C239">
            <v>512050200</v>
          </cell>
          <cell r="D239" t="str">
            <v>217</v>
          </cell>
          <cell r="E239" t="str">
            <v>Schlingenware</v>
          </cell>
          <cell r="F239">
            <v>99.8</v>
          </cell>
          <cell r="G239">
            <v>100.2</v>
          </cell>
          <cell r="H239">
            <v>100.2</v>
          </cell>
          <cell r="I239">
            <v>100.6</v>
          </cell>
          <cell r="J239">
            <v>100.8</v>
          </cell>
          <cell r="K239">
            <v>100.8</v>
          </cell>
          <cell r="L239">
            <v>98.5</v>
          </cell>
          <cell r="M239">
            <v>98.2</v>
          </cell>
          <cell r="N239">
            <v>98.1</v>
          </cell>
          <cell r="O239">
            <v>100.1</v>
          </cell>
          <cell r="P239">
            <v>100.1</v>
          </cell>
          <cell r="Q239">
            <v>100.1</v>
          </cell>
          <cell r="S239">
            <v>23810</v>
          </cell>
        </row>
        <row r="240">
          <cell r="A240">
            <v>239</v>
          </cell>
          <cell r="B240">
            <v>220</v>
          </cell>
          <cell r="C240">
            <v>512070200</v>
          </cell>
          <cell r="D240" t="str">
            <v>218</v>
          </cell>
          <cell r="E240" t="str">
            <v>Nichttextiler Bodenbelag</v>
          </cell>
          <cell r="F240">
            <v>110.2</v>
          </cell>
          <cell r="G240">
            <v>108.2</v>
          </cell>
          <cell r="H240">
            <v>108.4</v>
          </cell>
          <cell r="I240">
            <v>106.9</v>
          </cell>
          <cell r="J240">
            <v>106.4</v>
          </cell>
          <cell r="K240">
            <v>106.4</v>
          </cell>
          <cell r="L240">
            <v>107.2</v>
          </cell>
          <cell r="M240">
            <v>105.1</v>
          </cell>
          <cell r="N240">
            <v>104.6</v>
          </cell>
          <cell r="O240">
            <v>104.6</v>
          </cell>
          <cell r="P240">
            <v>104.6</v>
          </cell>
          <cell r="Q240">
            <v>104.6</v>
          </cell>
          <cell r="S240">
            <v>23910</v>
          </cell>
        </row>
        <row r="241">
          <cell r="A241">
            <v>240</v>
          </cell>
          <cell r="B241">
            <v>915</v>
          </cell>
          <cell r="C241">
            <v>520035100</v>
          </cell>
          <cell r="D241" t="str">
            <v>219</v>
          </cell>
          <cell r="E241" t="str">
            <v>Gardinentüll</v>
          </cell>
          <cell r="F241">
            <v>103.8</v>
          </cell>
          <cell r="G241">
            <v>103.8</v>
          </cell>
          <cell r="H241">
            <v>103.8</v>
          </cell>
          <cell r="I241">
            <v>104.3</v>
          </cell>
          <cell r="J241">
            <v>103.5</v>
          </cell>
          <cell r="K241">
            <v>103.5</v>
          </cell>
          <cell r="L241">
            <v>104.9</v>
          </cell>
          <cell r="M241">
            <v>104.1</v>
          </cell>
          <cell r="N241">
            <v>100.2</v>
          </cell>
          <cell r="O241">
            <v>101.3</v>
          </cell>
          <cell r="P241">
            <v>100.1</v>
          </cell>
          <cell r="Q241">
            <v>100.1</v>
          </cell>
          <cell r="S241">
            <v>24010</v>
          </cell>
        </row>
        <row r="242">
          <cell r="A242">
            <v>241</v>
          </cell>
          <cell r="B242">
            <v>221</v>
          </cell>
          <cell r="C242">
            <v>520037200</v>
          </cell>
          <cell r="D242" t="str">
            <v>220</v>
          </cell>
          <cell r="E242" t="str">
            <v>Gardinen- o. Dekorationsstoff</v>
          </cell>
          <cell r="F242">
            <v>106.9</v>
          </cell>
          <cell r="G242">
            <v>106.9</v>
          </cell>
          <cell r="H242">
            <v>106.9</v>
          </cell>
          <cell r="I242">
            <v>106.9</v>
          </cell>
          <cell r="J242">
            <v>106.1</v>
          </cell>
          <cell r="K242">
            <v>107.1</v>
          </cell>
          <cell r="L242">
            <v>106.7</v>
          </cell>
          <cell r="M242">
            <v>103.9</v>
          </cell>
          <cell r="N242">
            <v>101.4</v>
          </cell>
          <cell r="O242">
            <v>103.9</v>
          </cell>
          <cell r="P242">
            <v>102.3</v>
          </cell>
          <cell r="Q242">
            <v>102.4</v>
          </cell>
          <cell r="S242">
            <v>24110</v>
          </cell>
        </row>
        <row r="243">
          <cell r="A243">
            <v>242</v>
          </cell>
          <cell r="B243">
            <v>223</v>
          </cell>
          <cell r="C243">
            <v>511024100</v>
          </cell>
          <cell r="D243" t="str">
            <v>221</v>
          </cell>
          <cell r="E243" t="str">
            <v>Matratze mit Federkern</v>
          </cell>
          <cell r="F243">
            <v>96.7</v>
          </cell>
          <cell r="G243">
            <v>95.6</v>
          </cell>
          <cell r="H243">
            <v>96.3</v>
          </cell>
          <cell r="I243">
            <v>95.8</v>
          </cell>
          <cell r="J243">
            <v>95.4</v>
          </cell>
          <cell r="K243">
            <v>96.2</v>
          </cell>
          <cell r="L243">
            <v>92.6</v>
          </cell>
          <cell r="M243">
            <v>92.9</v>
          </cell>
          <cell r="N243">
            <v>90.3</v>
          </cell>
          <cell r="O243">
            <v>91.5</v>
          </cell>
          <cell r="P243">
            <v>92.1</v>
          </cell>
          <cell r="Q243">
            <v>92.1</v>
          </cell>
          <cell r="S243">
            <v>24210</v>
          </cell>
        </row>
        <row r="244">
          <cell r="A244">
            <v>243</v>
          </cell>
          <cell r="B244">
            <v>224</v>
          </cell>
          <cell r="C244">
            <v>511025100</v>
          </cell>
          <cell r="D244" t="str">
            <v>222</v>
          </cell>
          <cell r="E244" t="str">
            <v>Latexmatratze o. Matratze aus Schaumstoff</v>
          </cell>
          <cell r="F244">
            <v>102.8</v>
          </cell>
          <cell r="G244">
            <v>102.3</v>
          </cell>
          <cell r="H244">
            <v>102.4</v>
          </cell>
          <cell r="I244">
            <v>101.8</v>
          </cell>
          <cell r="J244">
            <v>101.9</v>
          </cell>
          <cell r="K244">
            <v>102.4</v>
          </cell>
          <cell r="L244">
            <v>101.4</v>
          </cell>
          <cell r="M244">
            <v>102.8</v>
          </cell>
          <cell r="N244">
            <v>102.8</v>
          </cell>
          <cell r="O244">
            <v>102.3</v>
          </cell>
          <cell r="P244">
            <v>102.3</v>
          </cell>
          <cell r="Q244">
            <v>102.3</v>
          </cell>
          <cell r="S244">
            <v>24310</v>
          </cell>
        </row>
        <row r="245">
          <cell r="A245">
            <v>244</v>
          </cell>
          <cell r="B245">
            <v>225</v>
          </cell>
          <cell r="C245">
            <v>520011200</v>
          </cell>
          <cell r="D245" t="str">
            <v>223</v>
          </cell>
          <cell r="E245" t="str">
            <v>Woll- o. Fleecedecke</v>
          </cell>
          <cell r="F245">
            <v>95</v>
          </cell>
          <cell r="G245">
            <v>95</v>
          </cell>
          <cell r="H245">
            <v>93.9</v>
          </cell>
          <cell r="I245">
            <v>93.7</v>
          </cell>
          <cell r="J245">
            <v>93.5</v>
          </cell>
          <cell r="K245">
            <v>93.4</v>
          </cell>
          <cell r="L245">
            <v>93.5</v>
          </cell>
          <cell r="M245">
            <v>88.9</v>
          </cell>
          <cell r="N245">
            <v>89.1</v>
          </cell>
          <cell r="O245">
            <v>88.8</v>
          </cell>
          <cell r="P245">
            <v>89.4</v>
          </cell>
          <cell r="Q245">
            <v>89.1</v>
          </cell>
          <cell r="S245">
            <v>24410</v>
          </cell>
        </row>
        <row r="246">
          <cell r="A246">
            <v>245</v>
          </cell>
          <cell r="B246">
            <v>226</v>
          </cell>
          <cell r="C246">
            <v>520012100</v>
          </cell>
          <cell r="D246" t="str">
            <v>224</v>
          </cell>
          <cell r="E246" t="str">
            <v>Daunen-Einziehdecke o. -Kopfkissen</v>
          </cell>
          <cell r="F246">
            <v>93.8</v>
          </cell>
          <cell r="G246">
            <v>94.9</v>
          </cell>
          <cell r="H246">
            <v>94.9</v>
          </cell>
          <cell r="I246">
            <v>94.8</v>
          </cell>
          <cell r="J246">
            <v>89.4</v>
          </cell>
          <cell r="K246">
            <v>89.4</v>
          </cell>
          <cell r="L246">
            <v>89.9</v>
          </cell>
          <cell r="M246">
            <v>90.9</v>
          </cell>
          <cell r="N246">
            <v>89.3</v>
          </cell>
          <cell r="O246">
            <v>91.2</v>
          </cell>
          <cell r="P246">
            <v>88.5</v>
          </cell>
          <cell r="Q246">
            <v>87.9</v>
          </cell>
          <cell r="S246">
            <v>24510</v>
          </cell>
        </row>
        <row r="247">
          <cell r="A247">
            <v>246</v>
          </cell>
          <cell r="B247">
            <v>227</v>
          </cell>
          <cell r="C247">
            <v>520014100</v>
          </cell>
          <cell r="D247" t="str">
            <v>225</v>
          </cell>
          <cell r="E247" t="str">
            <v>Bettbezug-Garnitur</v>
          </cell>
          <cell r="F247">
            <v>92.9</v>
          </cell>
          <cell r="G247">
            <v>92.4</v>
          </cell>
          <cell r="H247">
            <v>92.4</v>
          </cell>
          <cell r="I247">
            <v>91.6</v>
          </cell>
          <cell r="J247">
            <v>92.9</v>
          </cell>
          <cell r="K247">
            <v>91.2</v>
          </cell>
          <cell r="L247">
            <v>89.7</v>
          </cell>
          <cell r="M247">
            <v>89.7</v>
          </cell>
          <cell r="N247">
            <v>88.4</v>
          </cell>
          <cell r="O247">
            <v>88.9</v>
          </cell>
          <cell r="P247">
            <v>89.6</v>
          </cell>
          <cell r="Q247">
            <v>92.1</v>
          </cell>
          <cell r="S247">
            <v>24610</v>
          </cell>
        </row>
        <row r="248">
          <cell r="A248">
            <v>247</v>
          </cell>
          <cell r="B248">
            <v>228</v>
          </cell>
          <cell r="C248">
            <v>520015100</v>
          </cell>
          <cell r="D248" t="str">
            <v>226</v>
          </cell>
          <cell r="E248" t="str">
            <v>Bettlaken</v>
          </cell>
          <cell r="F248">
            <v>92.9</v>
          </cell>
          <cell r="G248">
            <v>92.5</v>
          </cell>
          <cell r="H248">
            <v>92</v>
          </cell>
          <cell r="I248">
            <v>92</v>
          </cell>
          <cell r="J248">
            <v>91.2</v>
          </cell>
          <cell r="K248">
            <v>91.1</v>
          </cell>
          <cell r="L248">
            <v>91.3</v>
          </cell>
          <cell r="M248">
            <v>91</v>
          </cell>
          <cell r="N248">
            <v>88.2</v>
          </cell>
          <cell r="O248">
            <v>87.1</v>
          </cell>
          <cell r="P248">
            <v>87</v>
          </cell>
          <cell r="Q248">
            <v>87.1</v>
          </cell>
          <cell r="S248">
            <v>24710</v>
          </cell>
        </row>
        <row r="249">
          <cell r="A249">
            <v>248</v>
          </cell>
          <cell r="B249">
            <v>229</v>
          </cell>
          <cell r="C249">
            <v>520063100</v>
          </cell>
          <cell r="D249" t="str">
            <v>227</v>
          </cell>
          <cell r="E249" t="str">
            <v>Tischdecke o. ä. aus textilem Material</v>
          </cell>
          <cell r="F249">
            <v>94.7</v>
          </cell>
          <cell r="G249">
            <v>94.6</v>
          </cell>
          <cell r="H249">
            <v>93.8</v>
          </cell>
          <cell r="I249">
            <v>93.9</v>
          </cell>
          <cell r="J249">
            <v>93.9</v>
          </cell>
          <cell r="K249">
            <v>94.2</v>
          </cell>
          <cell r="L249">
            <v>93.4</v>
          </cell>
          <cell r="M249">
            <v>91.8</v>
          </cell>
          <cell r="N249">
            <v>90.7</v>
          </cell>
          <cell r="O249">
            <v>91.2</v>
          </cell>
          <cell r="P249">
            <v>91.2</v>
          </cell>
          <cell r="Q249">
            <v>89.4</v>
          </cell>
          <cell r="S249">
            <v>24810</v>
          </cell>
        </row>
        <row r="250">
          <cell r="A250">
            <v>249</v>
          </cell>
          <cell r="B250">
            <v>230</v>
          </cell>
          <cell r="C250">
            <v>520061100</v>
          </cell>
          <cell r="D250" t="str">
            <v>228</v>
          </cell>
          <cell r="E250" t="str">
            <v>Hand-, Bade- o. Gästetuch</v>
          </cell>
          <cell r="F250">
            <v>92.1</v>
          </cell>
          <cell r="G250">
            <v>91</v>
          </cell>
          <cell r="H250">
            <v>88.1</v>
          </cell>
          <cell r="I250">
            <v>87.6</v>
          </cell>
          <cell r="J250">
            <v>87.4</v>
          </cell>
          <cell r="K250">
            <v>86.8</v>
          </cell>
          <cell r="L250">
            <v>85.6</v>
          </cell>
          <cell r="M250">
            <v>85.5</v>
          </cell>
          <cell r="N250">
            <v>85.4</v>
          </cell>
          <cell r="O250">
            <v>85.6</v>
          </cell>
          <cell r="P250">
            <v>86.1</v>
          </cell>
          <cell r="Q250">
            <v>86.7</v>
          </cell>
          <cell r="S250">
            <v>24910</v>
          </cell>
        </row>
        <row r="251">
          <cell r="A251">
            <v>250</v>
          </cell>
          <cell r="B251">
            <v>231</v>
          </cell>
          <cell r="C251">
            <v>520040100</v>
          </cell>
          <cell r="D251" t="str">
            <v>229</v>
          </cell>
          <cell r="E251" t="str">
            <v>Badezimmerteppich o. Badezimmergarnitur</v>
          </cell>
          <cell r="F251">
            <v>100.1</v>
          </cell>
          <cell r="G251">
            <v>100.1</v>
          </cell>
          <cell r="H251">
            <v>101.2</v>
          </cell>
          <cell r="I251">
            <v>101.7</v>
          </cell>
          <cell r="J251">
            <v>103.8</v>
          </cell>
          <cell r="K251">
            <v>102.6</v>
          </cell>
          <cell r="L251">
            <v>102.1</v>
          </cell>
          <cell r="M251">
            <v>99</v>
          </cell>
          <cell r="N251">
            <v>100.3</v>
          </cell>
          <cell r="O251">
            <v>103</v>
          </cell>
          <cell r="P251">
            <v>101.8</v>
          </cell>
          <cell r="Q251">
            <v>102</v>
          </cell>
          <cell r="S251">
            <v>25010</v>
          </cell>
        </row>
        <row r="252">
          <cell r="A252">
            <v>251</v>
          </cell>
          <cell r="B252">
            <v>232</v>
          </cell>
          <cell r="C252">
            <v>540121100</v>
          </cell>
          <cell r="D252" t="str">
            <v>230</v>
          </cell>
          <cell r="E252" t="str">
            <v>Kaffee-, Tafel- o. a. Service aus Porzellan</v>
          </cell>
          <cell r="F252">
            <v>101.6</v>
          </cell>
          <cell r="G252">
            <v>102</v>
          </cell>
          <cell r="H252">
            <v>102.7</v>
          </cell>
          <cell r="I252">
            <v>102</v>
          </cell>
          <cell r="J252">
            <v>102.6</v>
          </cell>
          <cell r="K252">
            <v>102.6</v>
          </cell>
          <cell r="L252">
            <v>101.8</v>
          </cell>
          <cell r="M252">
            <v>100.3</v>
          </cell>
          <cell r="N252">
            <v>100.5</v>
          </cell>
          <cell r="O252">
            <v>100.5</v>
          </cell>
          <cell r="P252">
            <v>100.5</v>
          </cell>
          <cell r="Q252">
            <v>100.5</v>
          </cell>
          <cell r="S252">
            <v>25110</v>
          </cell>
        </row>
        <row r="253">
          <cell r="A253">
            <v>252</v>
          </cell>
          <cell r="B253">
            <v>234</v>
          </cell>
          <cell r="C253">
            <v>540131100</v>
          </cell>
          <cell r="D253" t="str">
            <v>231</v>
          </cell>
          <cell r="E253" t="str">
            <v>Auflaufform aus Glas o. feinkeramischen Stoffen</v>
          </cell>
          <cell r="F253">
            <v>97.8</v>
          </cell>
          <cell r="G253">
            <v>99.6</v>
          </cell>
          <cell r="H253">
            <v>100.3</v>
          </cell>
          <cell r="I253">
            <v>100.4</v>
          </cell>
          <cell r="J253">
            <v>100.4</v>
          </cell>
          <cell r="K253">
            <v>99.9</v>
          </cell>
          <cell r="L253">
            <v>99.9</v>
          </cell>
          <cell r="M253">
            <v>100.1</v>
          </cell>
          <cell r="N253">
            <v>98.7</v>
          </cell>
          <cell r="O253">
            <v>99.9</v>
          </cell>
          <cell r="P253">
            <v>97.7</v>
          </cell>
          <cell r="Q253">
            <v>98</v>
          </cell>
          <cell r="S253">
            <v>25210</v>
          </cell>
        </row>
        <row r="254">
          <cell r="A254">
            <v>253</v>
          </cell>
          <cell r="B254">
            <v>235</v>
          </cell>
          <cell r="C254">
            <v>540373100</v>
          </cell>
          <cell r="D254" t="str">
            <v>232</v>
          </cell>
          <cell r="E254" t="str">
            <v>Babyflasche aus Kunststoff o. Glas</v>
          </cell>
          <cell r="F254">
            <v>96.7</v>
          </cell>
          <cell r="G254">
            <v>98.2</v>
          </cell>
          <cell r="H254">
            <v>97.9</v>
          </cell>
          <cell r="I254">
            <v>97.9</v>
          </cell>
          <cell r="J254">
            <v>97.9</v>
          </cell>
          <cell r="K254">
            <v>97.9</v>
          </cell>
          <cell r="L254">
            <v>97.9</v>
          </cell>
          <cell r="M254">
            <v>97.9</v>
          </cell>
          <cell r="N254">
            <v>97.9</v>
          </cell>
          <cell r="O254">
            <v>97.9</v>
          </cell>
          <cell r="P254">
            <v>98.5</v>
          </cell>
          <cell r="Q254">
            <v>98.5</v>
          </cell>
          <cell r="S254">
            <v>25310</v>
          </cell>
        </row>
        <row r="255">
          <cell r="A255">
            <v>254</v>
          </cell>
          <cell r="B255">
            <v>236</v>
          </cell>
          <cell r="C255">
            <v>540111100</v>
          </cell>
          <cell r="D255" t="str">
            <v>233</v>
          </cell>
          <cell r="E255" t="str">
            <v>Wasser-, Wein- o. Biergläser</v>
          </cell>
          <cell r="F255">
            <v>105.9</v>
          </cell>
          <cell r="G255">
            <v>106.4</v>
          </cell>
          <cell r="H255">
            <v>106.9</v>
          </cell>
          <cell r="I255">
            <v>107.3</v>
          </cell>
          <cell r="J255">
            <v>106.4</v>
          </cell>
          <cell r="K255">
            <v>106.4</v>
          </cell>
          <cell r="L255">
            <v>106.4</v>
          </cell>
          <cell r="M255">
            <v>106.4</v>
          </cell>
          <cell r="N255">
            <v>106.4</v>
          </cell>
          <cell r="O255">
            <v>106.4</v>
          </cell>
          <cell r="P255">
            <v>106.4</v>
          </cell>
          <cell r="Q255">
            <v>105.4</v>
          </cell>
          <cell r="S255">
            <v>25410</v>
          </cell>
        </row>
        <row r="256">
          <cell r="A256">
            <v>255</v>
          </cell>
          <cell r="B256">
            <v>237</v>
          </cell>
          <cell r="C256">
            <v>540330300</v>
          </cell>
          <cell r="D256" t="str">
            <v>234</v>
          </cell>
          <cell r="E256" t="str">
            <v>Tafelgeschirr aus Metall, Kunststoff, Holz</v>
          </cell>
          <cell r="F256">
            <v>107</v>
          </cell>
          <cell r="G256">
            <v>107.5</v>
          </cell>
          <cell r="H256">
            <v>107.5</v>
          </cell>
          <cell r="I256">
            <v>105.7</v>
          </cell>
          <cell r="J256">
            <v>105.7</v>
          </cell>
          <cell r="K256">
            <v>105.7</v>
          </cell>
          <cell r="L256">
            <v>104.6</v>
          </cell>
          <cell r="M256">
            <v>103.9</v>
          </cell>
          <cell r="N256">
            <v>103.9</v>
          </cell>
          <cell r="O256">
            <v>103.9</v>
          </cell>
          <cell r="P256">
            <v>103.9</v>
          </cell>
          <cell r="Q256">
            <v>103.9</v>
          </cell>
          <cell r="S256">
            <v>25510</v>
          </cell>
        </row>
        <row r="257">
          <cell r="A257">
            <v>256</v>
          </cell>
          <cell r="B257">
            <v>239</v>
          </cell>
          <cell r="C257">
            <v>540351200</v>
          </cell>
          <cell r="D257" t="str">
            <v>235</v>
          </cell>
          <cell r="E257" t="str">
            <v>Wäschekorb o. Klappbox aus Kunststoff</v>
          </cell>
          <cell r="F257">
            <v>104.8</v>
          </cell>
          <cell r="G257">
            <v>104.8</v>
          </cell>
          <cell r="H257">
            <v>105.1</v>
          </cell>
          <cell r="I257">
            <v>105.5</v>
          </cell>
          <cell r="J257">
            <v>105.4</v>
          </cell>
          <cell r="K257">
            <v>105.4</v>
          </cell>
          <cell r="L257">
            <v>106.4</v>
          </cell>
          <cell r="M257">
            <v>106.4</v>
          </cell>
          <cell r="N257">
            <v>106.4</v>
          </cell>
          <cell r="O257">
            <v>106.4</v>
          </cell>
          <cell r="P257">
            <v>103.5</v>
          </cell>
          <cell r="Q257">
            <v>103.5</v>
          </cell>
          <cell r="S257">
            <v>25610</v>
          </cell>
        </row>
        <row r="258">
          <cell r="A258">
            <v>257</v>
          </cell>
          <cell r="B258">
            <v>240</v>
          </cell>
          <cell r="C258">
            <v>540230100</v>
          </cell>
          <cell r="D258" t="str">
            <v>236</v>
          </cell>
          <cell r="E258" t="str">
            <v>Essbesteck aus Edelstahl</v>
          </cell>
          <cell r="F258">
            <v>104</v>
          </cell>
          <cell r="G258">
            <v>103.3</v>
          </cell>
          <cell r="H258">
            <v>101.1</v>
          </cell>
          <cell r="I258">
            <v>101.5</v>
          </cell>
          <cell r="J258">
            <v>100.7</v>
          </cell>
          <cell r="K258">
            <v>99.8</v>
          </cell>
          <cell r="L258">
            <v>99.8</v>
          </cell>
          <cell r="M258">
            <v>101.8</v>
          </cell>
          <cell r="N258">
            <v>100</v>
          </cell>
          <cell r="O258">
            <v>101</v>
          </cell>
          <cell r="P258">
            <v>101.9</v>
          </cell>
          <cell r="Q258">
            <v>101.9</v>
          </cell>
          <cell r="S258">
            <v>25710</v>
          </cell>
        </row>
        <row r="259">
          <cell r="A259">
            <v>258</v>
          </cell>
          <cell r="B259">
            <v>241</v>
          </cell>
          <cell r="C259">
            <v>540250100</v>
          </cell>
          <cell r="D259" t="str">
            <v>237</v>
          </cell>
          <cell r="E259" t="str">
            <v>Küchenmesser o. -schere, auch Geflügelschere</v>
          </cell>
          <cell r="F259">
            <v>109.6</v>
          </cell>
          <cell r="G259">
            <v>110</v>
          </cell>
          <cell r="H259">
            <v>109.5</v>
          </cell>
          <cell r="I259">
            <v>109.2</v>
          </cell>
          <cell r="J259">
            <v>108.7</v>
          </cell>
          <cell r="K259">
            <v>107.8</v>
          </cell>
          <cell r="L259">
            <v>108.2</v>
          </cell>
          <cell r="M259">
            <v>106.2</v>
          </cell>
          <cell r="N259">
            <v>106.6</v>
          </cell>
          <cell r="O259">
            <v>108.1</v>
          </cell>
          <cell r="P259">
            <v>107.9</v>
          </cell>
          <cell r="Q259">
            <v>107.2</v>
          </cell>
          <cell r="S259">
            <v>25810</v>
          </cell>
        </row>
        <row r="260">
          <cell r="A260">
            <v>259</v>
          </cell>
          <cell r="B260">
            <v>242</v>
          </cell>
          <cell r="C260">
            <v>540325200</v>
          </cell>
          <cell r="D260" t="str">
            <v>238</v>
          </cell>
          <cell r="E260" t="str">
            <v>Kochtopf mit Deckel</v>
          </cell>
          <cell r="F260">
            <v>101</v>
          </cell>
          <cell r="G260">
            <v>101</v>
          </cell>
          <cell r="H260">
            <v>101.1</v>
          </cell>
          <cell r="I260">
            <v>101.3</v>
          </cell>
          <cell r="J260">
            <v>101.3</v>
          </cell>
          <cell r="K260">
            <v>101.3</v>
          </cell>
          <cell r="L260">
            <v>98.6</v>
          </cell>
          <cell r="M260">
            <v>98.6</v>
          </cell>
          <cell r="N260">
            <v>99.2</v>
          </cell>
          <cell r="O260">
            <v>100.1</v>
          </cell>
          <cell r="P260">
            <v>100.1</v>
          </cell>
          <cell r="Q260">
            <v>100.1</v>
          </cell>
          <cell r="S260">
            <v>25910</v>
          </cell>
        </row>
        <row r="261">
          <cell r="A261">
            <v>260</v>
          </cell>
          <cell r="B261">
            <v>243</v>
          </cell>
          <cell r="C261">
            <v>540321100</v>
          </cell>
          <cell r="D261" t="str">
            <v>239</v>
          </cell>
          <cell r="E261" t="str">
            <v>Bratpfanne o. Kasserolle</v>
          </cell>
          <cell r="F261">
            <v>101.1</v>
          </cell>
          <cell r="G261">
            <v>102.1</v>
          </cell>
          <cell r="H261">
            <v>101.8</v>
          </cell>
          <cell r="I261">
            <v>101.8</v>
          </cell>
          <cell r="J261">
            <v>101.6</v>
          </cell>
          <cell r="K261">
            <v>101.6</v>
          </cell>
          <cell r="L261">
            <v>101.1</v>
          </cell>
          <cell r="M261">
            <v>101.1</v>
          </cell>
          <cell r="N261">
            <v>100.8</v>
          </cell>
          <cell r="O261">
            <v>100.9</v>
          </cell>
          <cell r="P261">
            <v>100.9</v>
          </cell>
          <cell r="Q261">
            <v>100.9</v>
          </cell>
          <cell r="S261">
            <v>26010</v>
          </cell>
        </row>
        <row r="262">
          <cell r="A262">
            <v>261</v>
          </cell>
          <cell r="B262">
            <v>244</v>
          </cell>
          <cell r="C262">
            <v>540310100</v>
          </cell>
          <cell r="D262" t="str">
            <v>240</v>
          </cell>
          <cell r="E262" t="str">
            <v>Küchenwaage</v>
          </cell>
          <cell r="F262">
            <v>100.4</v>
          </cell>
          <cell r="G262">
            <v>101</v>
          </cell>
          <cell r="H262">
            <v>101.4</v>
          </cell>
          <cell r="I262">
            <v>99.1</v>
          </cell>
          <cell r="J262">
            <v>99.1</v>
          </cell>
          <cell r="K262">
            <v>99.1</v>
          </cell>
          <cell r="L262">
            <v>97.9</v>
          </cell>
          <cell r="M262">
            <v>96.8</v>
          </cell>
          <cell r="N262">
            <v>96.9</v>
          </cell>
          <cell r="O262">
            <v>91.6</v>
          </cell>
          <cell r="P262">
            <v>91.3</v>
          </cell>
          <cell r="Q262">
            <v>91.3</v>
          </cell>
          <cell r="S262">
            <v>26110</v>
          </cell>
        </row>
        <row r="263">
          <cell r="A263">
            <v>262</v>
          </cell>
          <cell r="B263">
            <v>245</v>
          </cell>
          <cell r="C263">
            <v>552020100</v>
          </cell>
          <cell r="D263" t="str">
            <v>241</v>
          </cell>
          <cell r="E263" t="str">
            <v>Werkzeug (ohne Elektrowerkzeugu. Malerzubehör)</v>
          </cell>
          <cell r="F263">
            <v>105.3</v>
          </cell>
          <cell r="G263">
            <v>105.3</v>
          </cell>
          <cell r="H263">
            <v>105.3</v>
          </cell>
          <cell r="I263">
            <v>105.7</v>
          </cell>
          <cell r="J263">
            <v>107.3</v>
          </cell>
          <cell r="K263">
            <v>107.3</v>
          </cell>
          <cell r="L263">
            <v>106.9</v>
          </cell>
          <cell r="M263">
            <v>106.9</v>
          </cell>
          <cell r="N263">
            <v>106.9</v>
          </cell>
          <cell r="O263">
            <v>106.9</v>
          </cell>
          <cell r="P263">
            <v>106.9</v>
          </cell>
          <cell r="Q263">
            <v>106.9</v>
          </cell>
          <cell r="S263">
            <v>26210</v>
          </cell>
        </row>
        <row r="264">
          <cell r="A264">
            <v>263</v>
          </cell>
          <cell r="B264">
            <v>916</v>
          </cell>
          <cell r="C264">
            <v>552020300</v>
          </cell>
          <cell r="D264" t="str">
            <v>242</v>
          </cell>
          <cell r="E264" t="str">
            <v>Fuchsschwanz</v>
          </cell>
          <cell r="F264">
            <v>109.8</v>
          </cell>
          <cell r="G264">
            <v>109.8</v>
          </cell>
          <cell r="H264">
            <v>109.8</v>
          </cell>
          <cell r="I264">
            <v>110.1</v>
          </cell>
          <cell r="J264">
            <v>111</v>
          </cell>
          <cell r="K264">
            <v>111</v>
          </cell>
          <cell r="L264">
            <v>110.2</v>
          </cell>
          <cell r="M264">
            <v>110.2</v>
          </cell>
          <cell r="N264">
            <v>107.9</v>
          </cell>
          <cell r="O264">
            <v>110.7</v>
          </cell>
          <cell r="P264">
            <v>111</v>
          </cell>
          <cell r="Q264">
            <v>111</v>
          </cell>
          <cell r="S264">
            <v>26310</v>
          </cell>
        </row>
        <row r="265">
          <cell r="A265">
            <v>264</v>
          </cell>
          <cell r="B265">
            <v>246</v>
          </cell>
          <cell r="C265">
            <v>551050100</v>
          </cell>
          <cell r="D265" t="str">
            <v>243</v>
          </cell>
          <cell r="E265" t="str">
            <v>Schlagbohrer</v>
          </cell>
          <cell r="F265">
            <v>96.8</v>
          </cell>
          <cell r="G265">
            <v>95.9</v>
          </cell>
          <cell r="H265">
            <v>95.9</v>
          </cell>
          <cell r="I265">
            <v>96.6</v>
          </cell>
          <cell r="J265">
            <v>97.2</v>
          </cell>
          <cell r="K265">
            <v>97.2</v>
          </cell>
          <cell r="L265">
            <v>96.3</v>
          </cell>
          <cell r="M265">
            <v>95.4</v>
          </cell>
          <cell r="N265">
            <v>93.6</v>
          </cell>
          <cell r="O265">
            <v>94</v>
          </cell>
          <cell r="P265">
            <v>94</v>
          </cell>
          <cell r="Q265">
            <v>94</v>
          </cell>
          <cell r="S265">
            <v>26410</v>
          </cell>
        </row>
        <row r="266">
          <cell r="A266">
            <v>265</v>
          </cell>
          <cell r="B266">
            <v>247</v>
          </cell>
          <cell r="C266">
            <v>551050200</v>
          </cell>
          <cell r="D266" t="str">
            <v>244</v>
          </cell>
          <cell r="E266" t="str">
            <v>Akkuschrauber</v>
          </cell>
          <cell r="F266">
            <v>99.6</v>
          </cell>
          <cell r="G266">
            <v>100.5</v>
          </cell>
          <cell r="H266">
            <v>100.5</v>
          </cell>
          <cell r="I266">
            <v>101.1</v>
          </cell>
          <cell r="J266">
            <v>100.5</v>
          </cell>
          <cell r="K266">
            <v>100.5</v>
          </cell>
          <cell r="L266">
            <v>99.8</v>
          </cell>
          <cell r="M266">
            <v>98.9</v>
          </cell>
          <cell r="N266">
            <v>97</v>
          </cell>
          <cell r="O266">
            <v>97.1</v>
          </cell>
          <cell r="P266">
            <v>97.2</v>
          </cell>
          <cell r="Q266">
            <v>96.9</v>
          </cell>
          <cell r="S266">
            <v>26510</v>
          </cell>
        </row>
        <row r="267">
          <cell r="A267">
            <v>266</v>
          </cell>
          <cell r="B267">
            <v>248</v>
          </cell>
          <cell r="C267">
            <v>552031300</v>
          </cell>
          <cell r="D267" t="str">
            <v>245</v>
          </cell>
          <cell r="E267" t="str">
            <v>Vorhänge- o. Kofferschloss</v>
          </cell>
          <cell r="F267">
            <v>103.7</v>
          </cell>
          <cell r="G267">
            <v>103.7</v>
          </cell>
          <cell r="H267">
            <v>103.7</v>
          </cell>
          <cell r="I267">
            <v>104</v>
          </cell>
          <cell r="J267">
            <v>105.3</v>
          </cell>
          <cell r="K267">
            <v>105.3</v>
          </cell>
          <cell r="L267">
            <v>105.7</v>
          </cell>
          <cell r="M267">
            <v>106.4</v>
          </cell>
          <cell r="N267">
            <v>106.4</v>
          </cell>
          <cell r="O267">
            <v>106.8</v>
          </cell>
          <cell r="P267">
            <v>107</v>
          </cell>
          <cell r="Q267">
            <v>107</v>
          </cell>
          <cell r="S267">
            <v>26610</v>
          </cell>
        </row>
        <row r="268">
          <cell r="A268">
            <v>267</v>
          </cell>
          <cell r="B268">
            <v>249</v>
          </cell>
          <cell r="C268">
            <v>552031200</v>
          </cell>
          <cell r="D268" t="str">
            <v>246</v>
          </cell>
          <cell r="E268" t="str">
            <v>Drückergarnitur o. a. Metallware</v>
          </cell>
          <cell r="F268">
            <v>103.8</v>
          </cell>
          <cell r="G268">
            <v>103.8</v>
          </cell>
          <cell r="H268">
            <v>103.8</v>
          </cell>
          <cell r="I268">
            <v>104</v>
          </cell>
          <cell r="J268">
            <v>102.8</v>
          </cell>
          <cell r="K268">
            <v>102.8</v>
          </cell>
          <cell r="L268">
            <v>101.1</v>
          </cell>
          <cell r="M268">
            <v>101.1</v>
          </cell>
          <cell r="N268">
            <v>101.1</v>
          </cell>
          <cell r="O268">
            <v>101.3</v>
          </cell>
          <cell r="P268">
            <v>101.3</v>
          </cell>
          <cell r="Q268">
            <v>101.5</v>
          </cell>
          <cell r="S268">
            <v>26710</v>
          </cell>
        </row>
        <row r="269">
          <cell r="A269">
            <v>268</v>
          </cell>
          <cell r="B269">
            <v>250</v>
          </cell>
          <cell r="C269">
            <v>551010100</v>
          </cell>
          <cell r="D269" t="str">
            <v>247</v>
          </cell>
          <cell r="E269" t="str">
            <v>Motor-Rasenmäher</v>
          </cell>
          <cell r="F269">
            <v>98.7</v>
          </cell>
          <cell r="G269">
            <v>99</v>
          </cell>
          <cell r="H269">
            <v>99.2</v>
          </cell>
          <cell r="I269">
            <v>99.6</v>
          </cell>
          <cell r="J269">
            <v>99.6</v>
          </cell>
          <cell r="K269">
            <v>99.9</v>
          </cell>
          <cell r="L269">
            <v>100.9</v>
          </cell>
          <cell r="M269">
            <v>100.9</v>
          </cell>
          <cell r="N269">
            <v>104.7</v>
          </cell>
          <cell r="O269">
            <v>107.9</v>
          </cell>
          <cell r="P269">
            <v>107.9</v>
          </cell>
          <cell r="Q269">
            <v>107.9</v>
          </cell>
          <cell r="S269">
            <v>26810</v>
          </cell>
        </row>
        <row r="270">
          <cell r="A270">
            <v>269</v>
          </cell>
          <cell r="B270">
            <v>251</v>
          </cell>
          <cell r="C270">
            <v>552010200</v>
          </cell>
          <cell r="D270" t="str">
            <v>248</v>
          </cell>
          <cell r="E270" t="str">
            <v>Gartenschere, Spaten o. Astschere</v>
          </cell>
          <cell r="F270">
            <v>114.1</v>
          </cell>
          <cell r="G270">
            <v>113.2</v>
          </cell>
          <cell r="H270">
            <v>113.2</v>
          </cell>
          <cell r="I270">
            <v>113.8</v>
          </cell>
          <cell r="J270">
            <v>114.4</v>
          </cell>
          <cell r="K270">
            <v>114.5</v>
          </cell>
          <cell r="L270">
            <v>112.1</v>
          </cell>
          <cell r="M270">
            <v>112.1</v>
          </cell>
          <cell r="N270">
            <v>112.1</v>
          </cell>
          <cell r="O270">
            <v>112.1</v>
          </cell>
          <cell r="P270">
            <v>112.1</v>
          </cell>
          <cell r="Q270">
            <v>112.1</v>
          </cell>
          <cell r="S270">
            <v>26910</v>
          </cell>
        </row>
        <row r="271">
          <cell r="A271">
            <v>270</v>
          </cell>
          <cell r="B271">
            <v>252</v>
          </cell>
          <cell r="C271">
            <v>561231100</v>
          </cell>
          <cell r="D271" t="str">
            <v>249</v>
          </cell>
          <cell r="E271" t="str">
            <v>Nägel, Schrauben, Muttern, Dübel o. a.</v>
          </cell>
          <cell r="F271">
            <v>104.6</v>
          </cell>
          <cell r="G271">
            <v>105.3</v>
          </cell>
          <cell r="H271">
            <v>104.6</v>
          </cell>
          <cell r="I271">
            <v>104.6</v>
          </cell>
          <cell r="J271">
            <v>104.6</v>
          </cell>
          <cell r="K271">
            <v>104.6</v>
          </cell>
          <cell r="L271">
            <v>104.1</v>
          </cell>
          <cell r="M271">
            <v>103.5</v>
          </cell>
          <cell r="N271">
            <v>103.5</v>
          </cell>
          <cell r="O271">
            <v>104.6</v>
          </cell>
          <cell r="P271">
            <v>104.6</v>
          </cell>
          <cell r="Q271">
            <v>106.6</v>
          </cell>
          <cell r="S271">
            <v>27010</v>
          </cell>
        </row>
        <row r="272">
          <cell r="A272">
            <v>271</v>
          </cell>
          <cell r="B272">
            <v>917</v>
          </cell>
          <cell r="C272">
            <v>561231200</v>
          </cell>
          <cell r="D272" t="str">
            <v>250</v>
          </cell>
          <cell r="E272" t="str">
            <v>Mehrzweckschrauben</v>
          </cell>
          <cell r="F272">
            <v>101.7</v>
          </cell>
          <cell r="G272">
            <v>101.9</v>
          </cell>
          <cell r="H272">
            <v>101.9</v>
          </cell>
          <cell r="I272">
            <v>102.1</v>
          </cell>
          <cell r="J272">
            <v>102.3</v>
          </cell>
          <cell r="K272">
            <v>102.3</v>
          </cell>
          <cell r="L272">
            <v>101.9</v>
          </cell>
          <cell r="M272">
            <v>101.9</v>
          </cell>
          <cell r="N272">
            <v>99.1</v>
          </cell>
          <cell r="O272">
            <v>103.9</v>
          </cell>
          <cell r="P272">
            <v>103</v>
          </cell>
          <cell r="Q272">
            <v>102.2</v>
          </cell>
          <cell r="S272">
            <v>27110</v>
          </cell>
        </row>
        <row r="273">
          <cell r="A273">
            <v>272</v>
          </cell>
          <cell r="B273">
            <v>253</v>
          </cell>
          <cell r="C273">
            <v>1213013100</v>
          </cell>
          <cell r="D273" t="str">
            <v>251</v>
          </cell>
          <cell r="E273" t="str">
            <v>Personenwaage</v>
          </cell>
          <cell r="F273">
            <v>99.1</v>
          </cell>
          <cell r="G273">
            <v>98.4</v>
          </cell>
          <cell r="H273">
            <v>98.3</v>
          </cell>
          <cell r="I273">
            <v>94.6</v>
          </cell>
          <cell r="J273">
            <v>95.4</v>
          </cell>
          <cell r="K273">
            <v>95.4</v>
          </cell>
          <cell r="L273">
            <v>97</v>
          </cell>
          <cell r="M273">
            <v>97</v>
          </cell>
          <cell r="N273">
            <v>97</v>
          </cell>
          <cell r="O273">
            <v>98.1</v>
          </cell>
          <cell r="P273">
            <v>98.1</v>
          </cell>
          <cell r="Q273">
            <v>98.1</v>
          </cell>
          <cell r="S273">
            <v>27210</v>
          </cell>
        </row>
        <row r="274">
          <cell r="A274">
            <v>273</v>
          </cell>
          <cell r="B274">
            <v>254</v>
          </cell>
          <cell r="C274">
            <v>1231053100</v>
          </cell>
          <cell r="D274" t="str">
            <v>252</v>
          </cell>
          <cell r="E274" t="str">
            <v>Damen-Armbanduhr</v>
          </cell>
          <cell r="F274">
            <v>98.9</v>
          </cell>
          <cell r="G274">
            <v>98.9</v>
          </cell>
          <cell r="H274">
            <v>98.9</v>
          </cell>
          <cell r="I274">
            <v>98.9</v>
          </cell>
          <cell r="J274">
            <v>98.9</v>
          </cell>
          <cell r="K274">
            <v>98.9</v>
          </cell>
          <cell r="L274">
            <v>99</v>
          </cell>
          <cell r="M274">
            <v>97.7</v>
          </cell>
          <cell r="N274">
            <v>97.7</v>
          </cell>
          <cell r="O274">
            <v>97.7</v>
          </cell>
          <cell r="P274">
            <v>97.7</v>
          </cell>
          <cell r="Q274">
            <v>97.7</v>
          </cell>
          <cell r="S274">
            <v>27310</v>
          </cell>
        </row>
        <row r="275">
          <cell r="A275">
            <v>274</v>
          </cell>
          <cell r="B275">
            <v>255</v>
          </cell>
          <cell r="C275">
            <v>1231053200</v>
          </cell>
          <cell r="D275" t="str">
            <v>253</v>
          </cell>
          <cell r="E275" t="str">
            <v>Herren-Armband- o. Taschenuhr</v>
          </cell>
          <cell r="F275">
            <v>104.2</v>
          </cell>
          <cell r="G275">
            <v>104.2</v>
          </cell>
          <cell r="H275">
            <v>104.2</v>
          </cell>
          <cell r="I275">
            <v>104.1</v>
          </cell>
          <cell r="J275">
            <v>104.1</v>
          </cell>
          <cell r="K275">
            <v>104.1</v>
          </cell>
          <cell r="L275">
            <v>107.5</v>
          </cell>
          <cell r="M275">
            <v>104</v>
          </cell>
          <cell r="N275">
            <v>104</v>
          </cell>
          <cell r="O275">
            <v>104</v>
          </cell>
          <cell r="P275">
            <v>104.8</v>
          </cell>
          <cell r="Q275">
            <v>104.8</v>
          </cell>
          <cell r="S275">
            <v>27410</v>
          </cell>
        </row>
        <row r="276">
          <cell r="A276">
            <v>275</v>
          </cell>
          <cell r="B276">
            <v>256</v>
          </cell>
          <cell r="C276">
            <v>1231070100</v>
          </cell>
          <cell r="D276" t="str">
            <v>254</v>
          </cell>
          <cell r="E276" t="str">
            <v>Funkwecker o. a. Uhr</v>
          </cell>
          <cell r="F276">
            <v>103.6</v>
          </cell>
          <cell r="G276">
            <v>103.6</v>
          </cell>
          <cell r="H276">
            <v>103.6</v>
          </cell>
          <cell r="I276">
            <v>103.8</v>
          </cell>
          <cell r="J276">
            <v>102.8</v>
          </cell>
          <cell r="K276">
            <v>102.8</v>
          </cell>
          <cell r="L276">
            <v>103</v>
          </cell>
          <cell r="M276">
            <v>101.7</v>
          </cell>
          <cell r="N276">
            <v>101.7</v>
          </cell>
          <cell r="O276">
            <v>97.8</v>
          </cell>
          <cell r="P276">
            <v>97.8</v>
          </cell>
          <cell r="Q276">
            <v>97.8</v>
          </cell>
          <cell r="S276">
            <v>27510</v>
          </cell>
        </row>
        <row r="277">
          <cell r="A277">
            <v>276</v>
          </cell>
          <cell r="B277">
            <v>257</v>
          </cell>
          <cell r="C277">
            <v>1231011100</v>
          </cell>
          <cell r="D277" t="str">
            <v>255</v>
          </cell>
          <cell r="E277" t="str">
            <v>Schmuck aus Edelmetall</v>
          </cell>
          <cell r="F277">
            <v>103.1</v>
          </cell>
          <cell r="G277">
            <v>103.1</v>
          </cell>
          <cell r="H277">
            <v>103.1</v>
          </cell>
          <cell r="I277">
            <v>103.1</v>
          </cell>
          <cell r="J277">
            <v>103.1</v>
          </cell>
          <cell r="K277">
            <v>103.1</v>
          </cell>
          <cell r="L277">
            <v>104.4</v>
          </cell>
          <cell r="M277">
            <v>103.2</v>
          </cell>
          <cell r="N277">
            <v>103.6</v>
          </cell>
          <cell r="O277">
            <v>103.6</v>
          </cell>
          <cell r="P277">
            <v>103.6</v>
          </cell>
          <cell r="Q277">
            <v>103.2</v>
          </cell>
          <cell r="S277">
            <v>27610</v>
          </cell>
        </row>
        <row r="278">
          <cell r="A278">
            <v>277</v>
          </cell>
          <cell r="B278">
            <v>918</v>
          </cell>
          <cell r="C278">
            <v>1231011200</v>
          </cell>
          <cell r="D278" t="str">
            <v>256</v>
          </cell>
          <cell r="E278" t="str">
            <v>Diamantring</v>
          </cell>
          <cell r="F278">
            <v>95.1</v>
          </cell>
          <cell r="G278">
            <v>95.1</v>
          </cell>
          <cell r="H278">
            <v>95.1</v>
          </cell>
          <cell r="I278">
            <v>95.3</v>
          </cell>
          <cell r="J278">
            <v>95.8</v>
          </cell>
          <cell r="K278">
            <v>95.8</v>
          </cell>
          <cell r="L278">
            <v>96.3</v>
          </cell>
          <cell r="M278">
            <v>92.7</v>
          </cell>
          <cell r="N278">
            <v>92.7</v>
          </cell>
          <cell r="O278">
            <v>92.7</v>
          </cell>
          <cell r="P278">
            <v>93.1</v>
          </cell>
          <cell r="Q278">
            <v>93.1</v>
          </cell>
          <cell r="S278">
            <v>27710</v>
          </cell>
        </row>
        <row r="279">
          <cell r="A279">
            <v>278</v>
          </cell>
          <cell r="B279">
            <v>919</v>
          </cell>
          <cell r="C279">
            <v>1231011400</v>
          </cell>
          <cell r="D279" t="str">
            <v>257</v>
          </cell>
          <cell r="E279" t="str">
            <v>Silberkette</v>
          </cell>
          <cell r="F279">
            <v>91.9</v>
          </cell>
          <cell r="G279">
            <v>91.9</v>
          </cell>
          <cell r="H279">
            <v>91.9</v>
          </cell>
          <cell r="I279">
            <v>92.5</v>
          </cell>
          <cell r="J279">
            <v>92.5</v>
          </cell>
          <cell r="K279">
            <v>92.5</v>
          </cell>
          <cell r="L279">
            <v>92.5</v>
          </cell>
          <cell r="M279">
            <v>92.5</v>
          </cell>
          <cell r="N279">
            <v>92.5</v>
          </cell>
          <cell r="O279">
            <v>92.5</v>
          </cell>
          <cell r="P279">
            <v>92.5</v>
          </cell>
          <cell r="Q279">
            <v>91.7</v>
          </cell>
          <cell r="S279">
            <v>27810</v>
          </cell>
        </row>
        <row r="280">
          <cell r="A280">
            <v>279</v>
          </cell>
          <cell r="B280">
            <v>920</v>
          </cell>
          <cell r="C280">
            <v>531411100</v>
          </cell>
          <cell r="D280" t="str">
            <v>258</v>
          </cell>
          <cell r="E280" t="str">
            <v>Heizlüfter</v>
          </cell>
          <cell r="F280">
            <v>97.5</v>
          </cell>
          <cell r="G280">
            <v>97.4</v>
          </cell>
          <cell r="H280">
            <v>97.7</v>
          </cell>
          <cell r="I280">
            <v>97.7</v>
          </cell>
          <cell r="J280">
            <v>96.3</v>
          </cell>
          <cell r="K280">
            <v>96.3</v>
          </cell>
          <cell r="L280">
            <v>96.6</v>
          </cell>
          <cell r="M280">
            <v>96</v>
          </cell>
          <cell r="N280">
            <v>95.5</v>
          </cell>
          <cell r="O280">
            <v>95.4</v>
          </cell>
          <cell r="P280">
            <v>94.2</v>
          </cell>
          <cell r="Q280">
            <v>94.6</v>
          </cell>
          <cell r="S280">
            <v>27910</v>
          </cell>
        </row>
        <row r="281">
          <cell r="A281">
            <v>280</v>
          </cell>
          <cell r="B281">
            <v>258</v>
          </cell>
          <cell r="C281">
            <v>531310100</v>
          </cell>
          <cell r="D281" t="str">
            <v>259</v>
          </cell>
          <cell r="E281" t="str">
            <v>Herd mit Backofen</v>
          </cell>
          <cell r="F281">
            <v>97.8</v>
          </cell>
          <cell r="G281">
            <v>96.8</v>
          </cell>
          <cell r="H281">
            <v>97.6</v>
          </cell>
          <cell r="I281">
            <v>97.7</v>
          </cell>
          <cell r="J281">
            <v>97.7</v>
          </cell>
          <cell r="K281">
            <v>97.2</v>
          </cell>
          <cell r="L281">
            <v>96</v>
          </cell>
          <cell r="M281">
            <v>95.9</v>
          </cell>
          <cell r="N281">
            <v>98.6</v>
          </cell>
          <cell r="O281">
            <v>96.6</v>
          </cell>
          <cell r="P281">
            <v>95.5</v>
          </cell>
          <cell r="Q281">
            <v>96.2</v>
          </cell>
          <cell r="S281">
            <v>28010</v>
          </cell>
        </row>
        <row r="282">
          <cell r="A282">
            <v>281</v>
          </cell>
          <cell r="B282">
            <v>260</v>
          </cell>
          <cell r="C282">
            <v>531320100</v>
          </cell>
          <cell r="D282" t="str">
            <v>260</v>
          </cell>
          <cell r="E282" t="str">
            <v>Mikrowellenherd</v>
          </cell>
          <cell r="F282">
            <v>97.4</v>
          </cell>
          <cell r="G282">
            <v>95.3</v>
          </cell>
          <cell r="H282">
            <v>95.3</v>
          </cell>
          <cell r="I282">
            <v>97.1</v>
          </cell>
          <cell r="J282">
            <v>95.8</v>
          </cell>
          <cell r="K282">
            <v>95.4</v>
          </cell>
          <cell r="L282">
            <v>97.6</v>
          </cell>
          <cell r="M282">
            <v>96.5</v>
          </cell>
          <cell r="N282">
            <v>97.4</v>
          </cell>
          <cell r="O282">
            <v>95.8</v>
          </cell>
          <cell r="P282">
            <v>93.8</v>
          </cell>
          <cell r="Q282">
            <v>93.2</v>
          </cell>
          <cell r="S282">
            <v>28110</v>
          </cell>
        </row>
        <row r="283">
          <cell r="A283">
            <v>282</v>
          </cell>
          <cell r="B283">
            <v>261</v>
          </cell>
          <cell r="C283">
            <v>531270100</v>
          </cell>
          <cell r="D283" t="str">
            <v>261</v>
          </cell>
          <cell r="E283" t="str">
            <v>Geschirrspülmaschine</v>
          </cell>
          <cell r="F283">
            <v>105.2</v>
          </cell>
          <cell r="G283">
            <v>104.4</v>
          </cell>
          <cell r="H283">
            <v>103.3</v>
          </cell>
          <cell r="I283">
            <v>103.3</v>
          </cell>
          <cell r="J283">
            <v>102.3</v>
          </cell>
          <cell r="K283">
            <v>102.3</v>
          </cell>
          <cell r="L283">
            <v>101</v>
          </cell>
          <cell r="M283">
            <v>97.8</v>
          </cell>
          <cell r="N283">
            <v>101.9</v>
          </cell>
          <cell r="O283">
            <v>101.1</v>
          </cell>
          <cell r="P283">
            <v>102.4</v>
          </cell>
          <cell r="Q283">
            <v>101.6</v>
          </cell>
          <cell r="S283">
            <v>28210</v>
          </cell>
        </row>
        <row r="284">
          <cell r="A284">
            <v>283</v>
          </cell>
          <cell r="B284">
            <v>262</v>
          </cell>
          <cell r="C284">
            <v>531210100</v>
          </cell>
          <cell r="D284" t="str">
            <v>262</v>
          </cell>
          <cell r="E284" t="str">
            <v>Waschmaschine</v>
          </cell>
          <cell r="F284">
            <v>104</v>
          </cell>
          <cell r="G284">
            <v>102.6</v>
          </cell>
          <cell r="H284">
            <v>102.6</v>
          </cell>
          <cell r="I284">
            <v>101.9</v>
          </cell>
          <cell r="J284">
            <v>100.2</v>
          </cell>
          <cell r="K284">
            <v>99.7</v>
          </cell>
          <cell r="L284">
            <v>99.6</v>
          </cell>
          <cell r="M284">
            <v>94.8</v>
          </cell>
          <cell r="N284">
            <v>98.4</v>
          </cell>
          <cell r="O284">
            <v>97.6</v>
          </cell>
          <cell r="P284">
            <v>95.7</v>
          </cell>
          <cell r="Q284">
            <v>95.7</v>
          </cell>
          <cell r="S284">
            <v>28310</v>
          </cell>
        </row>
        <row r="285">
          <cell r="A285">
            <v>284</v>
          </cell>
          <cell r="B285">
            <v>263</v>
          </cell>
          <cell r="C285">
            <v>531230100</v>
          </cell>
          <cell r="D285" t="str">
            <v>263</v>
          </cell>
          <cell r="E285" t="str">
            <v>Wäschetrockner</v>
          </cell>
          <cell r="F285">
            <v>100.8</v>
          </cell>
          <cell r="G285">
            <v>99.4</v>
          </cell>
          <cell r="H285">
            <v>100.4</v>
          </cell>
          <cell r="I285">
            <v>100.6</v>
          </cell>
          <cell r="J285">
            <v>99.3</v>
          </cell>
          <cell r="K285">
            <v>99.2</v>
          </cell>
          <cell r="L285">
            <v>98.5</v>
          </cell>
          <cell r="M285">
            <v>94.6</v>
          </cell>
          <cell r="N285">
            <v>97.2</v>
          </cell>
          <cell r="O285">
            <v>94.7</v>
          </cell>
          <cell r="P285">
            <v>95.8</v>
          </cell>
          <cell r="Q285">
            <v>95.8</v>
          </cell>
          <cell r="S285">
            <v>28410</v>
          </cell>
        </row>
        <row r="286">
          <cell r="A286">
            <v>285</v>
          </cell>
          <cell r="B286">
            <v>265</v>
          </cell>
          <cell r="C286">
            <v>531110100</v>
          </cell>
          <cell r="D286" t="str">
            <v>264</v>
          </cell>
          <cell r="E286" t="str">
            <v>Kühlschrank</v>
          </cell>
          <cell r="F286">
            <v>101.8</v>
          </cell>
          <cell r="G286">
            <v>100.7</v>
          </cell>
          <cell r="H286">
            <v>99.6</v>
          </cell>
          <cell r="I286">
            <v>98</v>
          </cell>
          <cell r="J286">
            <v>99.2</v>
          </cell>
          <cell r="K286">
            <v>99.6</v>
          </cell>
          <cell r="L286">
            <v>99.1</v>
          </cell>
          <cell r="M286">
            <v>98.3</v>
          </cell>
          <cell r="N286">
            <v>99</v>
          </cell>
          <cell r="O286">
            <v>97.8</v>
          </cell>
          <cell r="P286">
            <v>97</v>
          </cell>
          <cell r="Q286">
            <v>95.6</v>
          </cell>
          <cell r="S286">
            <v>28510</v>
          </cell>
        </row>
        <row r="287">
          <cell r="A287">
            <v>286</v>
          </cell>
          <cell r="B287">
            <v>266</v>
          </cell>
          <cell r="C287">
            <v>531170100</v>
          </cell>
          <cell r="D287" t="str">
            <v>265</v>
          </cell>
          <cell r="E287" t="str">
            <v>Gefrierschrank o. -truhe</v>
          </cell>
          <cell r="F287">
            <v>102.2</v>
          </cell>
          <cell r="G287">
            <v>102.4</v>
          </cell>
          <cell r="H287">
            <v>103.1</v>
          </cell>
          <cell r="I287">
            <v>102.1</v>
          </cell>
          <cell r="J287">
            <v>101.4</v>
          </cell>
          <cell r="K287">
            <v>101</v>
          </cell>
          <cell r="L287">
            <v>98</v>
          </cell>
          <cell r="M287">
            <v>96.3</v>
          </cell>
          <cell r="N287">
            <v>94.5</v>
          </cell>
          <cell r="O287">
            <v>94.5</v>
          </cell>
          <cell r="P287">
            <v>91.3</v>
          </cell>
          <cell r="Q287">
            <v>91.3</v>
          </cell>
          <cell r="S287">
            <v>28610</v>
          </cell>
        </row>
        <row r="288">
          <cell r="A288">
            <v>287</v>
          </cell>
          <cell r="B288">
            <v>921</v>
          </cell>
          <cell r="C288">
            <v>531431100</v>
          </cell>
          <cell r="D288" t="str">
            <v>266</v>
          </cell>
          <cell r="E288" t="str">
            <v>Kochendwasser-Automat</v>
          </cell>
          <cell r="F288">
            <v>109.5</v>
          </cell>
          <cell r="G288">
            <v>109.5</v>
          </cell>
          <cell r="H288">
            <v>109.5</v>
          </cell>
          <cell r="I288">
            <v>109.5</v>
          </cell>
          <cell r="J288">
            <v>110.7</v>
          </cell>
          <cell r="K288">
            <v>110.7</v>
          </cell>
          <cell r="L288">
            <v>111.8</v>
          </cell>
          <cell r="M288">
            <v>111.8</v>
          </cell>
          <cell r="N288">
            <v>111.8</v>
          </cell>
          <cell r="O288">
            <v>111.8</v>
          </cell>
          <cell r="P288">
            <v>111.8</v>
          </cell>
          <cell r="Q288">
            <v>111.8</v>
          </cell>
          <cell r="S288">
            <v>28710</v>
          </cell>
        </row>
        <row r="289">
          <cell r="A289">
            <v>288</v>
          </cell>
          <cell r="B289">
            <v>267</v>
          </cell>
          <cell r="C289">
            <v>532020200</v>
          </cell>
          <cell r="D289" t="str">
            <v>267</v>
          </cell>
          <cell r="E289" t="str">
            <v>Heiz- und Kochgerät mit elektrischer Beheizung</v>
          </cell>
          <cell r="F289">
            <v>99.9</v>
          </cell>
          <cell r="G289">
            <v>99.9</v>
          </cell>
          <cell r="H289">
            <v>101.8</v>
          </cell>
          <cell r="I289">
            <v>103.4</v>
          </cell>
          <cell r="J289">
            <v>101.2</v>
          </cell>
          <cell r="K289">
            <v>101.2</v>
          </cell>
          <cell r="L289">
            <v>101.5</v>
          </cell>
          <cell r="M289">
            <v>101.5</v>
          </cell>
          <cell r="N289">
            <v>99.7</v>
          </cell>
          <cell r="O289">
            <v>99.7</v>
          </cell>
          <cell r="P289">
            <v>98.4</v>
          </cell>
          <cell r="Q289">
            <v>97</v>
          </cell>
          <cell r="S289">
            <v>28810</v>
          </cell>
        </row>
        <row r="290">
          <cell r="A290">
            <v>289</v>
          </cell>
          <cell r="B290">
            <v>268</v>
          </cell>
          <cell r="C290">
            <v>531510100</v>
          </cell>
          <cell r="D290" t="str">
            <v>268</v>
          </cell>
          <cell r="E290" t="str">
            <v>Boden- o. Handstaubsauger (kein Akku)</v>
          </cell>
          <cell r="F290">
            <v>92.4</v>
          </cell>
          <cell r="G290">
            <v>91.4</v>
          </cell>
          <cell r="H290">
            <v>91.1</v>
          </cell>
          <cell r="I290">
            <v>91.8</v>
          </cell>
          <cell r="J290">
            <v>91.7</v>
          </cell>
          <cell r="K290">
            <v>92.2</v>
          </cell>
          <cell r="L290">
            <v>92.7</v>
          </cell>
          <cell r="M290">
            <v>92.7</v>
          </cell>
          <cell r="N290">
            <v>92.9</v>
          </cell>
          <cell r="O290">
            <v>92.3</v>
          </cell>
          <cell r="P290">
            <v>90.5</v>
          </cell>
          <cell r="Q290">
            <v>92.2</v>
          </cell>
          <cell r="S290">
            <v>28910</v>
          </cell>
        </row>
        <row r="291">
          <cell r="A291">
            <v>290</v>
          </cell>
          <cell r="B291">
            <v>269</v>
          </cell>
          <cell r="C291">
            <v>532010100</v>
          </cell>
          <cell r="D291" t="str">
            <v>269</v>
          </cell>
          <cell r="E291" t="str">
            <v>Elektrisches Back-, Grill- und Bratgerät</v>
          </cell>
          <cell r="F291">
            <v>99.2</v>
          </cell>
          <cell r="G291">
            <v>98</v>
          </cell>
          <cell r="H291">
            <v>98.5</v>
          </cell>
          <cell r="I291">
            <v>97.7</v>
          </cell>
          <cell r="J291">
            <v>97.7</v>
          </cell>
          <cell r="K291">
            <v>95.7</v>
          </cell>
          <cell r="L291">
            <v>96</v>
          </cell>
          <cell r="M291">
            <v>96.7</v>
          </cell>
          <cell r="N291">
            <v>96.2</v>
          </cell>
          <cell r="O291">
            <v>94.6</v>
          </cell>
          <cell r="P291">
            <v>95.7</v>
          </cell>
          <cell r="Q291">
            <v>94.9</v>
          </cell>
          <cell r="S291">
            <v>29010</v>
          </cell>
        </row>
        <row r="292">
          <cell r="A292">
            <v>291</v>
          </cell>
          <cell r="B292">
            <v>270</v>
          </cell>
          <cell r="C292">
            <v>532020100</v>
          </cell>
          <cell r="D292" t="str">
            <v>270</v>
          </cell>
          <cell r="E292" t="str">
            <v>Kaffee- o. Teemaschine (keine Espressomaschine)</v>
          </cell>
          <cell r="F292">
            <v>101.2</v>
          </cell>
          <cell r="G292">
            <v>101</v>
          </cell>
          <cell r="H292">
            <v>101</v>
          </cell>
          <cell r="I292">
            <v>101</v>
          </cell>
          <cell r="J292">
            <v>101.7</v>
          </cell>
          <cell r="K292">
            <v>101.7</v>
          </cell>
          <cell r="L292">
            <v>100.2</v>
          </cell>
          <cell r="M292">
            <v>100.4</v>
          </cell>
          <cell r="N292">
            <v>100.8</v>
          </cell>
          <cell r="O292">
            <v>100.9</v>
          </cell>
          <cell r="P292">
            <v>100.3</v>
          </cell>
          <cell r="Q292">
            <v>100.3</v>
          </cell>
          <cell r="S292">
            <v>29110</v>
          </cell>
        </row>
        <row r="293">
          <cell r="A293">
            <v>292</v>
          </cell>
          <cell r="B293">
            <v>272</v>
          </cell>
          <cell r="C293">
            <v>532030100</v>
          </cell>
          <cell r="D293" t="str">
            <v>271</v>
          </cell>
          <cell r="E293" t="str">
            <v>Handmixer</v>
          </cell>
          <cell r="F293">
            <v>102.4</v>
          </cell>
          <cell r="G293">
            <v>103.3</v>
          </cell>
          <cell r="H293">
            <v>103.9</v>
          </cell>
          <cell r="I293">
            <v>107.4</v>
          </cell>
          <cell r="J293">
            <v>106.3</v>
          </cell>
          <cell r="K293">
            <v>106.3</v>
          </cell>
          <cell r="L293">
            <v>104.9</v>
          </cell>
          <cell r="M293">
            <v>104.9</v>
          </cell>
          <cell r="N293">
            <v>105.4</v>
          </cell>
          <cell r="O293">
            <v>104.8</v>
          </cell>
          <cell r="P293">
            <v>104.4</v>
          </cell>
          <cell r="Q293">
            <v>104.6</v>
          </cell>
          <cell r="S293">
            <v>29210</v>
          </cell>
        </row>
        <row r="294">
          <cell r="A294">
            <v>293</v>
          </cell>
          <cell r="B294">
            <v>273</v>
          </cell>
          <cell r="C294">
            <v>1212010100</v>
          </cell>
          <cell r="D294" t="str">
            <v>272</v>
          </cell>
          <cell r="E294" t="str">
            <v>Föhn o. a. Haarpflegegerät</v>
          </cell>
          <cell r="F294">
            <v>97.3</v>
          </cell>
          <cell r="G294">
            <v>97.3</v>
          </cell>
          <cell r="H294">
            <v>98</v>
          </cell>
          <cell r="I294">
            <v>95.2</v>
          </cell>
          <cell r="J294">
            <v>94.3</v>
          </cell>
          <cell r="K294">
            <v>94.3</v>
          </cell>
          <cell r="L294">
            <v>94.4</v>
          </cell>
          <cell r="M294">
            <v>94.4</v>
          </cell>
          <cell r="N294">
            <v>93.6</v>
          </cell>
          <cell r="O294">
            <v>93.6</v>
          </cell>
          <cell r="P294">
            <v>94.3</v>
          </cell>
          <cell r="Q294">
            <v>94.3</v>
          </cell>
          <cell r="S294">
            <v>29310</v>
          </cell>
        </row>
        <row r="295">
          <cell r="A295">
            <v>294</v>
          </cell>
          <cell r="B295">
            <v>274</v>
          </cell>
          <cell r="C295">
            <v>1212050100</v>
          </cell>
          <cell r="D295" t="str">
            <v>273</v>
          </cell>
          <cell r="E295" t="str">
            <v>Elektrischer Rasierapparat</v>
          </cell>
          <cell r="F295">
            <v>99.6</v>
          </cell>
          <cell r="G295">
            <v>99.8</v>
          </cell>
          <cell r="H295">
            <v>100.4</v>
          </cell>
          <cell r="I295">
            <v>100</v>
          </cell>
          <cell r="J295">
            <v>99.7</v>
          </cell>
          <cell r="K295">
            <v>96.6</v>
          </cell>
          <cell r="L295">
            <v>97.8</v>
          </cell>
          <cell r="M295">
            <v>99.2</v>
          </cell>
          <cell r="N295">
            <v>98.5</v>
          </cell>
          <cell r="O295">
            <v>93.6</v>
          </cell>
          <cell r="P295">
            <v>100.3</v>
          </cell>
          <cell r="Q295">
            <v>98.7</v>
          </cell>
          <cell r="S295">
            <v>29410</v>
          </cell>
        </row>
        <row r="296">
          <cell r="A296">
            <v>295</v>
          </cell>
          <cell r="B296">
            <v>275</v>
          </cell>
          <cell r="C296">
            <v>613012200</v>
          </cell>
          <cell r="D296" t="str">
            <v>274</v>
          </cell>
          <cell r="E296" t="str">
            <v>Andere Geräte für die Gesundheitspflege</v>
          </cell>
          <cell r="F296">
            <v>91.9</v>
          </cell>
          <cell r="G296">
            <v>88.9</v>
          </cell>
          <cell r="H296">
            <v>88.9</v>
          </cell>
          <cell r="I296">
            <v>89.3</v>
          </cell>
          <cell r="J296">
            <v>89.3</v>
          </cell>
          <cell r="K296">
            <v>89.3</v>
          </cell>
          <cell r="L296">
            <v>88.1</v>
          </cell>
          <cell r="M296">
            <v>89.3</v>
          </cell>
          <cell r="N296">
            <v>88.6</v>
          </cell>
          <cell r="O296">
            <v>79.5</v>
          </cell>
          <cell r="P296">
            <v>81.8</v>
          </cell>
          <cell r="Q296">
            <v>82</v>
          </cell>
          <cell r="S296">
            <v>29510</v>
          </cell>
        </row>
        <row r="297">
          <cell r="A297">
            <v>296</v>
          </cell>
          <cell r="B297">
            <v>277</v>
          </cell>
          <cell r="C297">
            <v>511069100</v>
          </cell>
          <cell r="D297" t="str">
            <v>275</v>
          </cell>
          <cell r="E297" t="str">
            <v>Tisch- o. Bodenleuchte</v>
          </cell>
          <cell r="F297">
            <v>91.7</v>
          </cell>
          <cell r="G297">
            <v>91.7</v>
          </cell>
          <cell r="H297">
            <v>91.7</v>
          </cell>
          <cell r="I297">
            <v>91.7</v>
          </cell>
          <cell r="J297">
            <v>91.7</v>
          </cell>
          <cell r="K297">
            <v>91.7</v>
          </cell>
          <cell r="L297">
            <v>91.7</v>
          </cell>
          <cell r="M297">
            <v>91.3</v>
          </cell>
          <cell r="N297">
            <v>91.3</v>
          </cell>
          <cell r="O297">
            <v>91.1</v>
          </cell>
          <cell r="P297">
            <v>91.1</v>
          </cell>
          <cell r="Q297">
            <v>89.8</v>
          </cell>
          <cell r="S297">
            <v>29610</v>
          </cell>
        </row>
        <row r="298">
          <cell r="A298">
            <v>297</v>
          </cell>
          <cell r="B298">
            <v>922</v>
          </cell>
          <cell r="C298">
            <v>511069200</v>
          </cell>
          <cell r="D298" t="str">
            <v>276</v>
          </cell>
          <cell r="E298" t="str">
            <v>Deckenfluter</v>
          </cell>
          <cell r="F298">
            <v>95.8</v>
          </cell>
          <cell r="G298">
            <v>95.8</v>
          </cell>
          <cell r="H298">
            <v>95.7</v>
          </cell>
          <cell r="I298">
            <v>95.4</v>
          </cell>
          <cell r="J298">
            <v>95.5</v>
          </cell>
          <cell r="K298">
            <v>94.6</v>
          </cell>
          <cell r="L298">
            <v>95.9</v>
          </cell>
          <cell r="M298">
            <v>93.8</v>
          </cell>
          <cell r="N298">
            <v>90.5</v>
          </cell>
          <cell r="O298">
            <v>88.7</v>
          </cell>
          <cell r="P298">
            <v>87.9</v>
          </cell>
          <cell r="Q298">
            <v>87</v>
          </cell>
          <cell r="S298">
            <v>29710</v>
          </cell>
        </row>
        <row r="299">
          <cell r="A299">
            <v>298</v>
          </cell>
          <cell r="B299">
            <v>278</v>
          </cell>
          <cell r="C299">
            <v>511061200</v>
          </cell>
          <cell r="D299" t="str">
            <v>277</v>
          </cell>
          <cell r="E299" t="str">
            <v>Wand- o. Deckenleuchte</v>
          </cell>
          <cell r="F299">
            <v>95.3</v>
          </cell>
          <cell r="G299">
            <v>96.3</v>
          </cell>
          <cell r="H299">
            <v>96.4</v>
          </cell>
          <cell r="I299">
            <v>96.7</v>
          </cell>
          <cell r="J299">
            <v>96.7</v>
          </cell>
          <cell r="K299">
            <v>95.7</v>
          </cell>
          <cell r="L299">
            <v>94.7</v>
          </cell>
          <cell r="M299">
            <v>95.2</v>
          </cell>
          <cell r="N299">
            <v>96.4</v>
          </cell>
          <cell r="O299">
            <v>96.5</v>
          </cell>
          <cell r="P299">
            <v>96.8</v>
          </cell>
          <cell r="Q299">
            <v>96.7</v>
          </cell>
          <cell r="S299">
            <v>29810</v>
          </cell>
        </row>
        <row r="300">
          <cell r="A300">
            <v>299</v>
          </cell>
          <cell r="B300">
            <v>279</v>
          </cell>
          <cell r="C300">
            <v>552034100</v>
          </cell>
          <cell r="D300" t="str">
            <v>278</v>
          </cell>
          <cell r="E300" t="str">
            <v>Elektroinstallationsmaterial o. -zubehör</v>
          </cell>
          <cell r="F300">
            <v>86.1</v>
          </cell>
          <cell r="G300">
            <v>86.1</v>
          </cell>
          <cell r="H300">
            <v>85.4</v>
          </cell>
          <cell r="I300">
            <v>85.4</v>
          </cell>
          <cell r="J300">
            <v>85</v>
          </cell>
          <cell r="K300">
            <v>84.7</v>
          </cell>
          <cell r="L300">
            <v>87.8</v>
          </cell>
          <cell r="M300">
            <v>87.4</v>
          </cell>
          <cell r="N300">
            <v>86.2</v>
          </cell>
          <cell r="O300">
            <v>86.2</v>
          </cell>
          <cell r="P300">
            <v>86.2</v>
          </cell>
          <cell r="Q300">
            <v>85.3</v>
          </cell>
          <cell r="S300">
            <v>29910</v>
          </cell>
        </row>
        <row r="301">
          <cell r="A301">
            <v>300</v>
          </cell>
          <cell r="B301">
            <v>923</v>
          </cell>
          <cell r="C301">
            <v>552034300</v>
          </cell>
          <cell r="D301" t="str">
            <v>279</v>
          </cell>
          <cell r="E301" t="str">
            <v>Dreh-Dimmer</v>
          </cell>
          <cell r="F301">
            <v>104.6</v>
          </cell>
          <cell r="G301">
            <v>105</v>
          </cell>
          <cell r="H301">
            <v>105</v>
          </cell>
          <cell r="I301">
            <v>106.1</v>
          </cell>
          <cell r="J301">
            <v>106.1</v>
          </cell>
          <cell r="K301">
            <v>106.1</v>
          </cell>
          <cell r="L301">
            <v>105.1</v>
          </cell>
          <cell r="M301">
            <v>102.8</v>
          </cell>
          <cell r="N301">
            <v>102.8</v>
          </cell>
          <cell r="O301">
            <v>103.1</v>
          </cell>
          <cell r="P301">
            <v>103.4</v>
          </cell>
          <cell r="Q301">
            <v>105.8</v>
          </cell>
          <cell r="S301">
            <v>30010</v>
          </cell>
        </row>
        <row r="302">
          <cell r="A302">
            <v>301</v>
          </cell>
          <cell r="B302">
            <v>280</v>
          </cell>
          <cell r="C302">
            <v>552032200</v>
          </cell>
          <cell r="D302" t="str">
            <v>280</v>
          </cell>
          <cell r="E302" t="str">
            <v>Glühlampe o. Halogenlampe</v>
          </cell>
          <cell r="F302">
            <v>94</v>
          </cell>
          <cell r="G302">
            <v>95.1</v>
          </cell>
          <cell r="H302">
            <v>95.1</v>
          </cell>
          <cell r="I302">
            <v>96.2</v>
          </cell>
          <cell r="J302">
            <v>95.1</v>
          </cell>
          <cell r="K302">
            <v>95.1</v>
          </cell>
          <cell r="L302">
            <v>95.1</v>
          </cell>
          <cell r="M302">
            <v>94</v>
          </cell>
          <cell r="N302">
            <v>94</v>
          </cell>
          <cell r="O302">
            <v>94</v>
          </cell>
          <cell r="P302">
            <v>94</v>
          </cell>
          <cell r="Q302">
            <v>94</v>
          </cell>
          <cell r="S302">
            <v>30110</v>
          </cell>
        </row>
        <row r="303">
          <cell r="A303">
            <v>302</v>
          </cell>
          <cell r="B303">
            <v>281</v>
          </cell>
          <cell r="C303">
            <v>552033100</v>
          </cell>
          <cell r="D303" t="str">
            <v>281</v>
          </cell>
          <cell r="E303" t="str">
            <v>Energiesparlampe</v>
          </cell>
          <cell r="F303">
            <v>88</v>
          </cell>
          <cell r="G303">
            <v>87.9</v>
          </cell>
          <cell r="H303">
            <v>87.9</v>
          </cell>
          <cell r="I303">
            <v>87.4</v>
          </cell>
          <cell r="J303">
            <v>87.4</v>
          </cell>
          <cell r="K303">
            <v>84.9</v>
          </cell>
          <cell r="L303">
            <v>85.8</v>
          </cell>
          <cell r="M303">
            <v>85.8</v>
          </cell>
          <cell r="N303">
            <v>86</v>
          </cell>
          <cell r="O303">
            <v>85.3</v>
          </cell>
          <cell r="P303">
            <v>83.8</v>
          </cell>
          <cell r="Q303">
            <v>83.8</v>
          </cell>
          <cell r="S303">
            <v>30210</v>
          </cell>
        </row>
        <row r="304">
          <cell r="A304">
            <v>303</v>
          </cell>
          <cell r="B304">
            <v>282</v>
          </cell>
          <cell r="C304">
            <v>552035100</v>
          </cell>
          <cell r="D304" t="str">
            <v>282</v>
          </cell>
          <cell r="E304" t="str">
            <v>Mignonzelle o. a. Batterie für allg. Zwecke</v>
          </cell>
          <cell r="F304">
            <v>109.9</v>
          </cell>
          <cell r="G304">
            <v>109.9</v>
          </cell>
          <cell r="H304">
            <v>109.9</v>
          </cell>
          <cell r="I304">
            <v>109.9</v>
          </cell>
          <cell r="J304">
            <v>110.6</v>
          </cell>
          <cell r="K304">
            <v>110.6</v>
          </cell>
          <cell r="L304">
            <v>111.1</v>
          </cell>
          <cell r="M304">
            <v>110.6</v>
          </cell>
          <cell r="N304">
            <v>110.6</v>
          </cell>
          <cell r="O304">
            <v>111.4</v>
          </cell>
          <cell r="P304">
            <v>111.4</v>
          </cell>
          <cell r="Q304">
            <v>111.4</v>
          </cell>
          <cell r="S304">
            <v>30310</v>
          </cell>
        </row>
        <row r="305">
          <cell r="A305">
            <v>304</v>
          </cell>
          <cell r="B305">
            <v>283</v>
          </cell>
          <cell r="C305">
            <v>911210100</v>
          </cell>
          <cell r="D305" t="str">
            <v>283</v>
          </cell>
          <cell r="E305" t="str">
            <v>Fernsehempfangsgerät</v>
          </cell>
          <cell r="F305">
            <v>88.7</v>
          </cell>
          <cell r="G305">
            <v>87.5</v>
          </cell>
          <cell r="H305">
            <v>86.5</v>
          </cell>
          <cell r="I305">
            <v>85.8</v>
          </cell>
          <cell r="J305">
            <v>83.6</v>
          </cell>
          <cell r="K305">
            <v>83.6</v>
          </cell>
          <cell r="L305">
            <v>82.4</v>
          </cell>
          <cell r="M305">
            <v>82.9</v>
          </cell>
          <cell r="N305">
            <v>82.8</v>
          </cell>
          <cell r="O305">
            <v>80.8</v>
          </cell>
          <cell r="P305">
            <v>80.5</v>
          </cell>
          <cell r="Q305">
            <v>80.400000000000006</v>
          </cell>
          <cell r="S305">
            <v>30410</v>
          </cell>
        </row>
        <row r="306">
          <cell r="A306">
            <v>305</v>
          </cell>
          <cell r="B306">
            <v>924</v>
          </cell>
          <cell r="C306">
            <v>911210200</v>
          </cell>
          <cell r="D306" t="str">
            <v>284</v>
          </cell>
          <cell r="E306" t="str">
            <v>Tragbarer Farbfernseher, 37 cm</v>
          </cell>
          <cell r="F306">
            <v>96.9</v>
          </cell>
          <cell r="G306">
            <v>94.5</v>
          </cell>
          <cell r="H306">
            <v>94.5</v>
          </cell>
          <cell r="I306">
            <v>95.8</v>
          </cell>
          <cell r="J306">
            <v>95.1</v>
          </cell>
          <cell r="K306">
            <v>95</v>
          </cell>
          <cell r="L306">
            <v>87.2</v>
          </cell>
          <cell r="M306">
            <v>88</v>
          </cell>
          <cell r="N306">
            <v>86.8</v>
          </cell>
          <cell r="O306">
            <v>88.2</v>
          </cell>
          <cell r="P306">
            <v>86.6</v>
          </cell>
          <cell r="Q306">
            <v>88</v>
          </cell>
          <cell r="S306">
            <v>30510</v>
          </cell>
        </row>
        <row r="307">
          <cell r="A307">
            <v>306</v>
          </cell>
          <cell r="B307">
            <v>284</v>
          </cell>
          <cell r="C307">
            <v>911123100</v>
          </cell>
          <cell r="D307" t="str">
            <v>285</v>
          </cell>
          <cell r="E307" t="str">
            <v>Uhren-Radio</v>
          </cell>
          <cell r="F307">
            <v>101.4</v>
          </cell>
          <cell r="G307">
            <v>101.4</v>
          </cell>
          <cell r="H307">
            <v>101.5</v>
          </cell>
          <cell r="I307">
            <v>98.8</v>
          </cell>
          <cell r="J307">
            <v>98.8</v>
          </cell>
          <cell r="K307">
            <v>100</v>
          </cell>
          <cell r="L307">
            <v>101.8</v>
          </cell>
          <cell r="M307">
            <v>99.8</v>
          </cell>
          <cell r="N307">
            <v>102.2</v>
          </cell>
          <cell r="O307">
            <v>98.9</v>
          </cell>
          <cell r="P307">
            <v>98.9</v>
          </cell>
          <cell r="Q307">
            <v>99.2</v>
          </cell>
          <cell r="S307">
            <v>30610</v>
          </cell>
        </row>
        <row r="308">
          <cell r="A308">
            <v>307</v>
          </cell>
          <cell r="B308">
            <v>285</v>
          </cell>
          <cell r="C308">
            <v>911111100</v>
          </cell>
          <cell r="D308" t="str">
            <v>286</v>
          </cell>
          <cell r="E308" t="str">
            <v>Tragbarer Stereo-Radio-Recorder</v>
          </cell>
          <cell r="F308">
            <v>103.1</v>
          </cell>
          <cell r="G308">
            <v>103.1</v>
          </cell>
          <cell r="H308">
            <v>103.1</v>
          </cell>
          <cell r="I308">
            <v>103.1</v>
          </cell>
          <cell r="J308">
            <v>100.9</v>
          </cell>
          <cell r="K308">
            <v>100.9</v>
          </cell>
          <cell r="L308">
            <v>101.4</v>
          </cell>
          <cell r="M308">
            <v>101.5</v>
          </cell>
          <cell r="N308">
            <v>101.8</v>
          </cell>
          <cell r="O308">
            <v>100.6</v>
          </cell>
          <cell r="P308">
            <v>98.8</v>
          </cell>
          <cell r="Q308">
            <v>96.4</v>
          </cell>
          <cell r="S308">
            <v>30710</v>
          </cell>
        </row>
        <row r="309">
          <cell r="A309">
            <v>308</v>
          </cell>
          <cell r="B309">
            <v>286</v>
          </cell>
          <cell r="C309">
            <v>911121100</v>
          </cell>
          <cell r="D309" t="str">
            <v>287</v>
          </cell>
          <cell r="E309" t="str">
            <v>Hifi-Anlage</v>
          </cell>
          <cell r="F309">
            <v>89.6</v>
          </cell>
          <cell r="G309">
            <v>89.2</v>
          </cell>
          <cell r="H309">
            <v>88.9</v>
          </cell>
          <cell r="I309">
            <v>88.9</v>
          </cell>
          <cell r="J309">
            <v>87.6</v>
          </cell>
          <cell r="K309">
            <v>87.6</v>
          </cell>
          <cell r="L309">
            <v>86.6</v>
          </cell>
          <cell r="M309">
            <v>87.6</v>
          </cell>
          <cell r="N309">
            <v>87.6</v>
          </cell>
          <cell r="O309">
            <v>86.1</v>
          </cell>
          <cell r="P309">
            <v>85.6</v>
          </cell>
          <cell r="Q309">
            <v>86.3</v>
          </cell>
          <cell r="S309">
            <v>30810</v>
          </cell>
        </row>
        <row r="310">
          <cell r="A310">
            <v>309</v>
          </cell>
          <cell r="B310">
            <v>287</v>
          </cell>
          <cell r="C310">
            <v>911142200</v>
          </cell>
          <cell r="D310" t="str">
            <v>288</v>
          </cell>
          <cell r="E310" t="str">
            <v>Tragbarer CD-Spieler (Diskman) o. ä.</v>
          </cell>
          <cell r="F310">
            <v>86.8</v>
          </cell>
          <cell r="G310">
            <v>85.5</v>
          </cell>
          <cell r="H310">
            <v>85.1</v>
          </cell>
          <cell r="I310">
            <v>86.7</v>
          </cell>
          <cell r="J310">
            <v>85.2</v>
          </cell>
          <cell r="K310">
            <v>85.2</v>
          </cell>
          <cell r="L310">
            <v>85</v>
          </cell>
          <cell r="M310">
            <v>83.8</v>
          </cell>
          <cell r="N310">
            <v>86.3</v>
          </cell>
          <cell r="O310">
            <v>83.6</v>
          </cell>
          <cell r="P310">
            <v>83.8</v>
          </cell>
          <cell r="Q310">
            <v>83</v>
          </cell>
          <cell r="S310">
            <v>30910</v>
          </cell>
        </row>
        <row r="311">
          <cell r="A311">
            <v>310</v>
          </cell>
          <cell r="B311">
            <v>925</v>
          </cell>
          <cell r="C311">
            <v>911141100</v>
          </cell>
          <cell r="D311" t="str">
            <v>289</v>
          </cell>
          <cell r="E311" t="str">
            <v>CD-Player</v>
          </cell>
          <cell r="F311">
            <v>94.6</v>
          </cell>
          <cell r="G311">
            <v>93.9</v>
          </cell>
          <cell r="H311">
            <v>94.3</v>
          </cell>
          <cell r="I311">
            <v>94</v>
          </cell>
          <cell r="J311">
            <v>92.9</v>
          </cell>
          <cell r="K311">
            <v>92.9</v>
          </cell>
          <cell r="L311">
            <v>92.1</v>
          </cell>
          <cell r="M311">
            <v>92.1</v>
          </cell>
          <cell r="N311">
            <v>91.6</v>
          </cell>
          <cell r="O311">
            <v>92.1</v>
          </cell>
          <cell r="P311">
            <v>89</v>
          </cell>
          <cell r="Q311">
            <v>89</v>
          </cell>
          <cell r="S311">
            <v>31010</v>
          </cell>
        </row>
        <row r="312">
          <cell r="A312">
            <v>311</v>
          </cell>
          <cell r="B312">
            <v>288</v>
          </cell>
          <cell r="C312">
            <v>911131100</v>
          </cell>
          <cell r="D312" t="str">
            <v>290</v>
          </cell>
          <cell r="E312" t="str">
            <v>Autoradio</v>
          </cell>
          <cell r="F312">
            <v>98.7</v>
          </cell>
          <cell r="G312">
            <v>98.7</v>
          </cell>
          <cell r="H312">
            <v>98.7</v>
          </cell>
          <cell r="I312">
            <v>98.7</v>
          </cell>
          <cell r="J312">
            <v>97.9</v>
          </cell>
          <cell r="K312">
            <v>97.3</v>
          </cell>
          <cell r="L312">
            <v>94.7</v>
          </cell>
          <cell r="M312">
            <v>87.9</v>
          </cell>
          <cell r="N312">
            <v>87.5</v>
          </cell>
          <cell r="O312">
            <v>87</v>
          </cell>
          <cell r="P312">
            <v>84.1</v>
          </cell>
          <cell r="Q312">
            <v>82.7</v>
          </cell>
          <cell r="S312">
            <v>31110</v>
          </cell>
        </row>
        <row r="313">
          <cell r="A313">
            <v>312</v>
          </cell>
          <cell r="B313">
            <v>290</v>
          </cell>
          <cell r="C313">
            <v>911220100</v>
          </cell>
          <cell r="D313" t="str">
            <v>291</v>
          </cell>
          <cell r="E313" t="str">
            <v>DVD-Rekorder</v>
          </cell>
          <cell r="F313">
            <v>81.599999999999994</v>
          </cell>
          <cell r="G313">
            <v>80.400000000000006</v>
          </cell>
          <cell r="H313">
            <v>78</v>
          </cell>
          <cell r="I313">
            <v>77.400000000000006</v>
          </cell>
          <cell r="J313">
            <v>76.5</v>
          </cell>
          <cell r="K313">
            <v>75.599999999999994</v>
          </cell>
          <cell r="L313">
            <v>73.900000000000006</v>
          </cell>
          <cell r="M313">
            <v>71.7</v>
          </cell>
          <cell r="N313">
            <v>68.7</v>
          </cell>
          <cell r="O313">
            <v>67.400000000000006</v>
          </cell>
          <cell r="P313">
            <v>64</v>
          </cell>
          <cell r="Q313">
            <v>62.9</v>
          </cell>
          <cell r="S313">
            <v>31210</v>
          </cell>
        </row>
        <row r="314">
          <cell r="A314">
            <v>313</v>
          </cell>
          <cell r="B314">
            <v>292</v>
          </cell>
          <cell r="C314">
            <v>912120100</v>
          </cell>
          <cell r="D314" t="str">
            <v>292</v>
          </cell>
          <cell r="E314" t="str">
            <v>Digitaler Camcorder</v>
          </cell>
          <cell r="F314">
            <v>89.7</v>
          </cell>
          <cell r="G314">
            <v>89.3</v>
          </cell>
          <cell r="H314">
            <v>89.2</v>
          </cell>
          <cell r="I314">
            <v>90.2</v>
          </cell>
          <cell r="J314">
            <v>90.6</v>
          </cell>
          <cell r="K314">
            <v>90.5</v>
          </cell>
          <cell r="L314">
            <v>83.7</v>
          </cell>
          <cell r="M314">
            <v>82.6</v>
          </cell>
          <cell r="N314">
            <v>84.1</v>
          </cell>
          <cell r="O314">
            <v>81.099999999999994</v>
          </cell>
          <cell r="P314">
            <v>81</v>
          </cell>
          <cell r="Q314">
            <v>79.900000000000006</v>
          </cell>
          <cell r="S314">
            <v>31310</v>
          </cell>
        </row>
        <row r="315">
          <cell r="A315">
            <v>314</v>
          </cell>
          <cell r="B315">
            <v>293</v>
          </cell>
          <cell r="C315">
            <v>911240100</v>
          </cell>
          <cell r="D315" t="str">
            <v>293</v>
          </cell>
          <cell r="E315" t="str">
            <v>SAT-Anlage</v>
          </cell>
          <cell r="F315">
            <v>89.8</v>
          </cell>
          <cell r="G315">
            <v>81</v>
          </cell>
          <cell r="H315">
            <v>80.5</v>
          </cell>
          <cell r="I315">
            <v>81.8</v>
          </cell>
          <cell r="J315">
            <v>81.5</v>
          </cell>
          <cell r="K315">
            <v>81.5</v>
          </cell>
          <cell r="L315">
            <v>77.8</v>
          </cell>
          <cell r="M315">
            <v>76.2</v>
          </cell>
          <cell r="N315">
            <v>77.900000000000006</v>
          </cell>
          <cell r="O315">
            <v>76.3</v>
          </cell>
          <cell r="P315">
            <v>76.8</v>
          </cell>
          <cell r="Q315">
            <v>78</v>
          </cell>
          <cell r="S315">
            <v>31410</v>
          </cell>
        </row>
        <row r="316">
          <cell r="A316">
            <v>315</v>
          </cell>
          <cell r="B316">
            <v>294</v>
          </cell>
          <cell r="C316">
            <v>911192100</v>
          </cell>
          <cell r="D316" t="str">
            <v>294</v>
          </cell>
          <cell r="E316" t="str">
            <v>Lautsprecherbox für Rundfunk/Hifi</v>
          </cell>
          <cell r="F316">
            <v>89.2</v>
          </cell>
          <cell r="G316">
            <v>89.2</v>
          </cell>
          <cell r="H316">
            <v>89.2</v>
          </cell>
          <cell r="I316">
            <v>89.2</v>
          </cell>
          <cell r="J316">
            <v>89.2</v>
          </cell>
          <cell r="K316">
            <v>89.2</v>
          </cell>
          <cell r="L316">
            <v>88.1</v>
          </cell>
          <cell r="M316">
            <v>88.1</v>
          </cell>
          <cell r="N316">
            <v>88.6</v>
          </cell>
          <cell r="O316">
            <v>85.5</v>
          </cell>
          <cell r="P316">
            <v>87.6</v>
          </cell>
          <cell r="Q316">
            <v>85.6</v>
          </cell>
          <cell r="S316">
            <v>31510</v>
          </cell>
        </row>
        <row r="317">
          <cell r="A317">
            <v>316</v>
          </cell>
          <cell r="B317">
            <v>295</v>
          </cell>
          <cell r="C317">
            <v>914011100</v>
          </cell>
          <cell r="D317" t="str">
            <v>295</v>
          </cell>
          <cell r="E317" t="str">
            <v>Tonband, Mini-Disc o. ä., unbespielt</v>
          </cell>
          <cell r="F317">
            <v>101.4</v>
          </cell>
          <cell r="G317">
            <v>101.4</v>
          </cell>
          <cell r="H317">
            <v>101.4</v>
          </cell>
          <cell r="I317">
            <v>101.4</v>
          </cell>
          <cell r="J317">
            <v>101.4</v>
          </cell>
          <cell r="K317">
            <v>101.4</v>
          </cell>
          <cell r="L317">
            <v>100.6</v>
          </cell>
          <cell r="M317">
            <v>100.6</v>
          </cell>
          <cell r="N317">
            <v>100.6</v>
          </cell>
          <cell r="O317">
            <v>100.6</v>
          </cell>
          <cell r="P317">
            <v>100.6</v>
          </cell>
          <cell r="Q317">
            <v>100.6</v>
          </cell>
          <cell r="S317">
            <v>31610</v>
          </cell>
        </row>
        <row r="318">
          <cell r="A318">
            <v>317</v>
          </cell>
          <cell r="B318">
            <v>296</v>
          </cell>
          <cell r="C318">
            <v>914021100</v>
          </cell>
          <cell r="D318" t="str">
            <v>296</v>
          </cell>
          <cell r="E318" t="str">
            <v>CD o. ä., bespielt, Unterhaltungsmusik</v>
          </cell>
          <cell r="F318">
            <v>103.8</v>
          </cell>
          <cell r="G318">
            <v>103.8</v>
          </cell>
          <cell r="H318">
            <v>103.8</v>
          </cell>
          <cell r="I318">
            <v>101.8</v>
          </cell>
          <cell r="J318">
            <v>103.8</v>
          </cell>
          <cell r="K318">
            <v>101.8</v>
          </cell>
          <cell r="L318">
            <v>101.8</v>
          </cell>
          <cell r="M318">
            <v>103.4</v>
          </cell>
          <cell r="N318">
            <v>102.5</v>
          </cell>
          <cell r="O318">
            <v>102.3</v>
          </cell>
          <cell r="P318">
            <v>102.7</v>
          </cell>
          <cell r="Q318">
            <v>102.7</v>
          </cell>
          <cell r="S318">
            <v>31710</v>
          </cell>
        </row>
        <row r="319">
          <cell r="A319">
            <v>318</v>
          </cell>
          <cell r="B319">
            <v>297</v>
          </cell>
          <cell r="C319">
            <v>914021200</v>
          </cell>
          <cell r="D319" t="str">
            <v>297</v>
          </cell>
          <cell r="E319" t="str">
            <v>CD o. ä., bespielt, klassische Musik</v>
          </cell>
          <cell r="F319">
            <v>107.2</v>
          </cell>
          <cell r="G319">
            <v>107.2</v>
          </cell>
          <cell r="H319">
            <v>107.2</v>
          </cell>
          <cell r="I319">
            <v>106.7</v>
          </cell>
          <cell r="J319">
            <v>106.7</v>
          </cell>
          <cell r="K319">
            <v>106.7</v>
          </cell>
          <cell r="L319">
            <v>107.6</v>
          </cell>
          <cell r="M319">
            <v>107.1</v>
          </cell>
          <cell r="N319">
            <v>108.1</v>
          </cell>
          <cell r="O319">
            <v>107.5</v>
          </cell>
          <cell r="P319">
            <v>107.5</v>
          </cell>
          <cell r="Q319">
            <v>107.1</v>
          </cell>
          <cell r="S319">
            <v>31810</v>
          </cell>
        </row>
        <row r="320">
          <cell r="A320">
            <v>319</v>
          </cell>
          <cell r="B320">
            <v>298</v>
          </cell>
          <cell r="C320">
            <v>914012100</v>
          </cell>
          <cell r="D320" t="str">
            <v>298</v>
          </cell>
          <cell r="E320" t="str">
            <v>Video-Kassetten, DVDs, dig. Speicher, unbesp.</v>
          </cell>
          <cell r="F320">
            <v>93.5</v>
          </cell>
          <cell r="G320">
            <v>93.5</v>
          </cell>
          <cell r="H320">
            <v>93.2</v>
          </cell>
          <cell r="I320">
            <v>93.2</v>
          </cell>
          <cell r="J320">
            <v>93.2</v>
          </cell>
          <cell r="K320">
            <v>93.2</v>
          </cell>
          <cell r="L320">
            <v>91.4</v>
          </cell>
          <cell r="M320">
            <v>87.4</v>
          </cell>
          <cell r="N320">
            <v>88.9</v>
          </cell>
          <cell r="O320">
            <v>88.3</v>
          </cell>
          <cell r="P320">
            <v>88.3</v>
          </cell>
          <cell r="Q320">
            <v>88.3</v>
          </cell>
          <cell r="S320">
            <v>31910</v>
          </cell>
        </row>
        <row r="321">
          <cell r="A321">
            <v>320</v>
          </cell>
          <cell r="B321">
            <v>300</v>
          </cell>
          <cell r="C321">
            <v>911193100</v>
          </cell>
          <cell r="D321" t="str">
            <v>299</v>
          </cell>
          <cell r="E321" t="str">
            <v>Kopfhörer</v>
          </cell>
          <cell r="F321">
            <v>107.8</v>
          </cell>
          <cell r="G321">
            <v>107.8</v>
          </cell>
          <cell r="H321">
            <v>108.4</v>
          </cell>
          <cell r="I321">
            <v>108.4</v>
          </cell>
          <cell r="J321">
            <v>107.6</v>
          </cell>
          <cell r="K321">
            <v>107.6</v>
          </cell>
          <cell r="L321">
            <v>104.8</v>
          </cell>
          <cell r="M321">
            <v>105.6</v>
          </cell>
          <cell r="N321">
            <v>106.4</v>
          </cell>
          <cell r="O321">
            <v>103.4</v>
          </cell>
          <cell r="P321">
            <v>103.2</v>
          </cell>
          <cell r="Q321">
            <v>104</v>
          </cell>
          <cell r="S321">
            <v>32010</v>
          </cell>
        </row>
        <row r="322">
          <cell r="A322">
            <v>321</v>
          </cell>
          <cell r="B322">
            <v>301</v>
          </cell>
          <cell r="C322">
            <v>452200100</v>
          </cell>
          <cell r="D322" t="str">
            <v>300</v>
          </cell>
          <cell r="E322" t="str">
            <v>Flüssiggas</v>
          </cell>
          <cell r="F322">
            <v>102.3</v>
          </cell>
          <cell r="G322">
            <v>100.9</v>
          </cell>
          <cell r="H322">
            <v>100.9</v>
          </cell>
          <cell r="I322">
            <v>100.9</v>
          </cell>
          <cell r="J322">
            <v>100.9</v>
          </cell>
          <cell r="K322">
            <v>100.9</v>
          </cell>
          <cell r="L322">
            <v>104.1</v>
          </cell>
          <cell r="M322">
            <v>102.6</v>
          </cell>
          <cell r="N322">
            <v>102.6</v>
          </cell>
          <cell r="O322">
            <v>102.6</v>
          </cell>
          <cell r="P322">
            <v>102.6</v>
          </cell>
          <cell r="Q322">
            <v>102.6</v>
          </cell>
          <cell r="S322">
            <v>32110</v>
          </cell>
        </row>
        <row r="323">
          <cell r="A323">
            <v>322</v>
          </cell>
          <cell r="B323">
            <v>302</v>
          </cell>
          <cell r="C323">
            <v>1232221100</v>
          </cell>
          <cell r="D323" t="str">
            <v>301</v>
          </cell>
          <cell r="E323" t="str">
            <v>Kinderwagen</v>
          </cell>
          <cell r="F323">
            <v>101.3</v>
          </cell>
          <cell r="G323">
            <v>102.6</v>
          </cell>
          <cell r="H323">
            <v>103.9</v>
          </cell>
          <cell r="I323">
            <v>103.9</v>
          </cell>
          <cell r="J323">
            <v>104.6</v>
          </cell>
          <cell r="K323">
            <v>104.6</v>
          </cell>
          <cell r="L323">
            <v>104.6</v>
          </cell>
          <cell r="M323">
            <v>103.2</v>
          </cell>
          <cell r="N323">
            <v>103.2</v>
          </cell>
          <cell r="O323">
            <v>103.2</v>
          </cell>
          <cell r="P323">
            <v>100.9</v>
          </cell>
          <cell r="Q323">
            <v>97.2</v>
          </cell>
          <cell r="S323">
            <v>32210</v>
          </cell>
        </row>
        <row r="324">
          <cell r="A324">
            <v>323</v>
          </cell>
          <cell r="B324">
            <v>303</v>
          </cell>
          <cell r="C324">
            <v>561232100</v>
          </cell>
          <cell r="D324" t="str">
            <v>302</v>
          </cell>
          <cell r="E324" t="str">
            <v>Besen o. Bürste</v>
          </cell>
          <cell r="F324">
            <v>98.5</v>
          </cell>
          <cell r="G324">
            <v>97.8</v>
          </cell>
          <cell r="H324">
            <v>99.1</v>
          </cell>
          <cell r="I324">
            <v>98.6</v>
          </cell>
          <cell r="J324">
            <v>98.2</v>
          </cell>
          <cell r="K324">
            <v>98.7</v>
          </cell>
          <cell r="L324">
            <v>98.7</v>
          </cell>
          <cell r="M324">
            <v>99.9</v>
          </cell>
          <cell r="N324">
            <v>99.2</v>
          </cell>
          <cell r="O324">
            <v>99.2</v>
          </cell>
          <cell r="P324">
            <v>98.4</v>
          </cell>
          <cell r="Q324">
            <v>98.2</v>
          </cell>
          <cell r="S324">
            <v>32310</v>
          </cell>
        </row>
        <row r="325">
          <cell r="A325">
            <v>324</v>
          </cell>
          <cell r="B325">
            <v>304</v>
          </cell>
          <cell r="C325">
            <v>561233100</v>
          </cell>
          <cell r="D325" t="str">
            <v>303</v>
          </cell>
          <cell r="E325" t="str">
            <v>Reinigungstuch für den Haushalt</v>
          </cell>
          <cell r="F325">
            <v>99.9</v>
          </cell>
          <cell r="G325">
            <v>100.8</v>
          </cell>
          <cell r="H325">
            <v>100.8</v>
          </cell>
          <cell r="I325">
            <v>99.9</v>
          </cell>
          <cell r="J325">
            <v>98.2</v>
          </cell>
          <cell r="K325">
            <v>99</v>
          </cell>
          <cell r="L325">
            <v>99.9</v>
          </cell>
          <cell r="M325">
            <v>100.8</v>
          </cell>
          <cell r="N325">
            <v>99</v>
          </cell>
          <cell r="O325">
            <v>99.9</v>
          </cell>
          <cell r="P325">
            <v>99</v>
          </cell>
          <cell r="Q325">
            <v>99.9</v>
          </cell>
          <cell r="S325">
            <v>32410</v>
          </cell>
        </row>
        <row r="326">
          <cell r="A326">
            <v>325</v>
          </cell>
          <cell r="B326">
            <v>926</v>
          </cell>
          <cell r="C326">
            <v>561233200</v>
          </cell>
          <cell r="D326" t="str">
            <v>304</v>
          </cell>
          <cell r="E326" t="str">
            <v>Schwammtuch</v>
          </cell>
          <cell r="F326">
            <v>97.1</v>
          </cell>
          <cell r="G326">
            <v>95</v>
          </cell>
          <cell r="H326">
            <v>96.2</v>
          </cell>
          <cell r="I326">
            <v>96.7</v>
          </cell>
          <cell r="J326">
            <v>95.4</v>
          </cell>
          <cell r="K326">
            <v>95.8</v>
          </cell>
          <cell r="L326">
            <v>95.4</v>
          </cell>
          <cell r="M326">
            <v>93.7</v>
          </cell>
          <cell r="N326">
            <v>95.4</v>
          </cell>
          <cell r="O326">
            <v>92.8</v>
          </cell>
          <cell r="P326">
            <v>93.2</v>
          </cell>
          <cell r="Q326">
            <v>92.8</v>
          </cell>
          <cell r="S326">
            <v>32510</v>
          </cell>
        </row>
        <row r="327">
          <cell r="A327">
            <v>326</v>
          </cell>
          <cell r="B327">
            <v>305</v>
          </cell>
          <cell r="C327">
            <v>561110100</v>
          </cell>
          <cell r="D327" t="str">
            <v>305</v>
          </cell>
          <cell r="E327" t="str">
            <v>Vollwaschmittel</v>
          </cell>
          <cell r="F327">
            <v>98.2</v>
          </cell>
          <cell r="G327">
            <v>98.7</v>
          </cell>
          <cell r="H327">
            <v>97.8</v>
          </cell>
          <cell r="I327">
            <v>98.9</v>
          </cell>
          <cell r="J327">
            <v>98.9</v>
          </cell>
          <cell r="K327">
            <v>98.3</v>
          </cell>
          <cell r="L327">
            <v>97.1</v>
          </cell>
          <cell r="M327">
            <v>97.3</v>
          </cell>
          <cell r="N327">
            <v>97.1</v>
          </cell>
          <cell r="O327">
            <v>97.1</v>
          </cell>
          <cell r="P327">
            <v>98.3</v>
          </cell>
          <cell r="Q327">
            <v>97.8</v>
          </cell>
          <cell r="S327">
            <v>32610</v>
          </cell>
        </row>
        <row r="328">
          <cell r="A328">
            <v>327</v>
          </cell>
          <cell r="B328">
            <v>306</v>
          </cell>
          <cell r="C328">
            <v>561110200</v>
          </cell>
          <cell r="D328" t="str">
            <v>306</v>
          </cell>
          <cell r="E328" t="str">
            <v>Fein- o. Spezialwaschmittel</v>
          </cell>
          <cell r="F328">
            <v>100</v>
          </cell>
          <cell r="G328">
            <v>100.8</v>
          </cell>
          <cell r="H328">
            <v>101.6</v>
          </cell>
          <cell r="I328">
            <v>101.6</v>
          </cell>
          <cell r="J328">
            <v>100</v>
          </cell>
          <cell r="K328">
            <v>98.9</v>
          </cell>
          <cell r="L328">
            <v>99.5</v>
          </cell>
          <cell r="M328">
            <v>99.2</v>
          </cell>
          <cell r="N328">
            <v>99.2</v>
          </cell>
          <cell r="O328">
            <v>98.9</v>
          </cell>
          <cell r="P328">
            <v>98.6</v>
          </cell>
          <cell r="Q328">
            <v>97.2</v>
          </cell>
          <cell r="S328">
            <v>32710</v>
          </cell>
        </row>
        <row r="329">
          <cell r="A329">
            <v>328</v>
          </cell>
          <cell r="B329">
            <v>307</v>
          </cell>
          <cell r="C329">
            <v>561120100</v>
          </cell>
          <cell r="D329" t="str">
            <v>307</v>
          </cell>
          <cell r="E329" t="str">
            <v>Weichspülmittel o. a. Waschhilfsmittel</v>
          </cell>
          <cell r="F329">
            <v>99.1</v>
          </cell>
          <cell r="G329">
            <v>99.7</v>
          </cell>
          <cell r="H329">
            <v>99.1</v>
          </cell>
          <cell r="I329">
            <v>99.1</v>
          </cell>
          <cell r="J329">
            <v>99.7</v>
          </cell>
          <cell r="K329">
            <v>102.1</v>
          </cell>
          <cell r="L329">
            <v>99.7</v>
          </cell>
          <cell r="M329">
            <v>100.3</v>
          </cell>
          <cell r="N329">
            <v>99.1</v>
          </cell>
          <cell r="O329">
            <v>99.7</v>
          </cell>
          <cell r="P329">
            <v>97.3</v>
          </cell>
          <cell r="Q329">
            <v>96.1</v>
          </cell>
          <cell r="S329">
            <v>32810</v>
          </cell>
        </row>
        <row r="330">
          <cell r="A330">
            <v>329</v>
          </cell>
          <cell r="B330">
            <v>308</v>
          </cell>
          <cell r="C330">
            <v>561140100</v>
          </cell>
          <cell r="D330" t="str">
            <v>308</v>
          </cell>
          <cell r="E330" t="str">
            <v>Geschirrspülmittel</v>
          </cell>
          <cell r="F330">
            <v>96.3</v>
          </cell>
          <cell r="G330">
            <v>96.3</v>
          </cell>
          <cell r="H330">
            <v>96.3</v>
          </cell>
          <cell r="I330">
            <v>96.3</v>
          </cell>
          <cell r="J330">
            <v>93.2</v>
          </cell>
          <cell r="K330">
            <v>93.2</v>
          </cell>
          <cell r="L330">
            <v>92.4</v>
          </cell>
          <cell r="M330">
            <v>93.2</v>
          </cell>
          <cell r="N330">
            <v>93.2</v>
          </cell>
          <cell r="O330">
            <v>91.5</v>
          </cell>
          <cell r="P330">
            <v>90.7</v>
          </cell>
          <cell r="Q330">
            <v>89.9</v>
          </cell>
          <cell r="S330">
            <v>32910</v>
          </cell>
        </row>
        <row r="331">
          <cell r="A331">
            <v>330</v>
          </cell>
          <cell r="B331">
            <v>927</v>
          </cell>
          <cell r="C331">
            <v>561140200</v>
          </cell>
          <cell r="D331" t="str">
            <v>309</v>
          </cell>
          <cell r="E331" t="str">
            <v>Geschirreiniger für die Spülmaschine</v>
          </cell>
          <cell r="F331">
            <v>103</v>
          </cell>
          <cell r="G331">
            <v>103.1</v>
          </cell>
          <cell r="H331">
            <v>103.9</v>
          </cell>
          <cell r="I331">
            <v>103.4</v>
          </cell>
          <cell r="J331">
            <v>103.1</v>
          </cell>
          <cell r="K331">
            <v>102.6</v>
          </cell>
          <cell r="L331">
            <v>102.5</v>
          </cell>
          <cell r="M331">
            <v>101.7</v>
          </cell>
          <cell r="N331">
            <v>101.7</v>
          </cell>
          <cell r="O331">
            <v>102.2</v>
          </cell>
          <cell r="P331">
            <v>102.2</v>
          </cell>
          <cell r="Q331">
            <v>103</v>
          </cell>
          <cell r="S331">
            <v>33010</v>
          </cell>
        </row>
        <row r="332">
          <cell r="A332">
            <v>331</v>
          </cell>
          <cell r="B332">
            <v>309</v>
          </cell>
          <cell r="C332">
            <v>561160100</v>
          </cell>
          <cell r="D332" t="str">
            <v>310</v>
          </cell>
          <cell r="E332" t="str">
            <v>Schuhcreme o. a. Schuhpflegemittel</v>
          </cell>
          <cell r="F332">
            <v>107.2</v>
          </cell>
          <cell r="G332">
            <v>108.7</v>
          </cell>
          <cell r="H332">
            <v>108.7</v>
          </cell>
          <cell r="I332">
            <v>109.4</v>
          </cell>
          <cell r="J332">
            <v>109.4</v>
          </cell>
          <cell r="K332">
            <v>110.1</v>
          </cell>
          <cell r="L332">
            <v>111.5</v>
          </cell>
          <cell r="M332">
            <v>109.4</v>
          </cell>
          <cell r="N332">
            <v>109.4</v>
          </cell>
          <cell r="O332">
            <v>109.4</v>
          </cell>
          <cell r="P332">
            <v>112.1</v>
          </cell>
          <cell r="Q332">
            <v>112.1</v>
          </cell>
          <cell r="S332">
            <v>33110</v>
          </cell>
        </row>
        <row r="333">
          <cell r="A333">
            <v>332</v>
          </cell>
          <cell r="B333">
            <v>310</v>
          </cell>
          <cell r="C333">
            <v>561150100</v>
          </cell>
          <cell r="D333" t="str">
            <v>311</v>
          </cell>
          <cell r="E333" t="str">
            <v>Sanitärreinger</v>
          </cell>
          <cell r="F333">
            <v>101.2</v>
          </cell>
          <cell r="G333">
            <v>101.2</v>
          </cell>
          <cell r="H333">
            <v>101.2</v>
          </cell>
          <cell r="I333">
            <v>101.2</v>
          </cell>
          <cell r="J333">
            <v>101.2</v>
          </cell>
          <cell r="K333">
            <v>101.8</v>
          </cell>
          <cell r="L333">
            <v>101.8</v>
          </cell>
          <cell r="M333">
            <v>103.3</v>
          </cell>
          <cell r="N333">
            <v>102.6</v>
          </cell>
          <cell r="O333">
            <v>102.6</v>
          </cell>
          <cell r="P333">
            <v>101.1</v>
          </cell>
          <cell r="Q333">
            <v>102.6</v>
          </cell>
          <cell r="S333">
            <v>33210</v>
          </cell>
        </row>
        <row r="334">
          <cell r="A334">
            <v>333</v>
          </cell>
          <cell r="B334">
            <v>311</v>
          </cell>
          <cell r="C334">
            <v>561190100</v>
          </cell>
          <cell r="D334" t="str">
            <v>312</v>
          </cell>
          <cell r="E334" t="str">
            <v>Metallpflegemittel o. a. Pflegemittel</v>
          </cell>
          <cell r="F334">
            <v>101.8</v>
          </cell>
          <cell r="G334">
            <v>101.8</v>
          </cell>
          <cell r="H334">
            <v>101.8</v>
          </cell>
          <cell r="I334">
            <v>101.8</v>
          </cell>
          <cell r="J334">
            <v>100.9</v>
          </cell>
          <cell r="K334">
            <v>100</v>
          </cell>
          <cell r="L334">
            <v>100.9</v>
          </cell>
          <cell r="M334">
            <v>100.9</v>
          </cell>
          <cell r="N334">
            <v>100.9</v>
          </cell>
          <cell r="O334">
            <v>100.9</v>
          </cell>
          <cell r="P334">
            <v>102.1</v>
          </cell>
          <cell r="Q334">
            <v>102.1</v>
          </cell>
          <cell r="S334">
            <v>33310</v>
          </cell>
        </row>
        <row r="335">
          <cell r="A335">
            <v>334</v>
          </cell>
          <cell r="B335">
            <v>312</v>
          </cell>
          <cell r="C335">
            <v>561190300</v>
          </cell>
          <cell r="D335" t="str">
            <v>313</v>
          </cell>
          <cell r="E335" t="str">
            <v>Allzweckreiniger o. a. Reinigungsmittel</v>
          </cell>
          <cell r="F335">
            <v>95.7</v>
          </cell>
          <cell r="G335">
            <v>93.9</v>
          </cell>
          <cell r="H335">
            <v>91.1</v>
          </cell>
          <cell r="I335">
            <v>92.8</v>
          </cell>
          <cell r="J335">
            <v>92.8</v>
          </cell>
          <cell r="K335">
            <v>92.8</v>
          </cell>
          <cell r="L335">
            <v>92.2</v>
          </cell>
          <cell r="M335">
            <v>92.2</v>
          </cell>
          <cell r="N335">
            <v>92.2</v>
          </cell>
          <cell r="O335">
            <v>92.2</v>
          </cell>
          <cell r="P335">
            <v>92.2</v>
          </cell>
          <cell r="Q335">
            <v>91.6</v>
          </cell>
          <cell r="S335">
            <v>33410</v>
          </cell>
        </row>
        <row r="336">
          <cell r="A336">
            <v>335</v>
          </cell>
          <cell r="B336">
            <v>313</v>
          </cell>
          <cell r="C336">
            <v>1213012100</v>
          </cell>
          <cell r="D336" t="str">
            <v>314</v>
          </cell>
          <cell r="E336" t="str">
            <v>Haarbürste, Kamm o. Haarspange</v>
          </cell>
          <cell r="F336">
            <v>103.1</v>
          </cell>
          <cell r="G336">
            <v>103.1</v>
          </cell>
          <cell r="H336">
            <v>104.7</v>
          </cell>
          <cell r="I336">
            <v>106.5</v>
          </cell>
          <cell r="J336">
            <v>106.8</v>
          </cell>
          <cell r="K336">
            <v>108.7</v>
          </cell>
          <cell r="L336">
            <v>109.2</v>
          </cell>
          <cell r="M336">
            <v>109.2</v>
          </cell>
          <cell r="N336">
            <v>109.2</v>
          </cell>
          <cell r="O336">
            <v>109.2</v>
          </cell>
          <cell r="P336">
            <v>109.2</v>
          </cell>
          <cell r="Q336">
            <v>109.2</v>
          </cell>
          <cell r="S336">
            <v>33510</v>
          </cell>
        </row>
        <row r="337">
          <cell r="A337">
            <v>336</v>
          </cell>
          <cell r="B337">
            <v>314</v>
          </cell>
          <cell r="C337">
            <v>1213020100</v>
          </cell>
          <cell r="D337" t="str">
            <v>315</v>
          </cell>
          <cell r="E337" t="str">
            <v>Eau de Toilette o. Parfüm</v>
          </cell>
          <cell r="F337">
            <v>107.6</v>
          </cell>
          <cell r="G337">
            <v>108.2</v>
          </cell>
          <cell r="H337">
            <v>108.2</v>
          </cell>
          <cell r="I337">
            <v>108.2</v>
          </cell>
          <cell r="J337">
            <v>106.1</v>
          </cell>
          <cell r="K337">
            <v>106.3</v>
          </cell>
          <cell r="L337">
            <v>106</v>
          </cell>
          <cell r="M337">
            <v>106.5</v>
          </cell>
          <cell r="N337">
            <v>107.2</v>
          </cell>
          <cell r="O337">
            <v>106.8</v>
          </cell>
          <cell r="P337">
            <v>107.9</v>
          </cell>
          <cell r="Q337">
            <v>107.9</v>
          </cell>
          <cell r="S337">
            <v>33610</v>
          </cell>
        </row>
        <row r="338">
          <cell r="A338">
            <v>337</v>
          </cell>
          <cell r="B338">
            <v>315</v>
          </cell>
          <cell r="C338">
            <v>1213032100</v>
          </cell>
          <cell r="D338" t="str">
            <v>316</v>
          </cell>
          <cell r="E338" t="str">
            <v>Haarspray o. a. -pflegemittel, Frisierartikel</v>
          </cell>
          <cell r="F338">
            <v>102.6</v>
          </cell>
          <cell r="G338">
            <v>102.6</v>
          </cell>
          <cell r="H338">
            <v>102.6</v>
          </cell>
          <cell r="I338">
            <v>103.1</v>
          </cell>
          <cell r="J338">
            <v>101.1</v>
          </cell>
          <cell r="K338">
            <v>102.1</v>
          </cell>
          <cell r="L338">
            <v>99</v>
          </cell>
          <cell r="M338">
            <v>101.1</v>
          </cell>
          <cell r="N338">
            <v>100.1</v>
          </cell>
          <cell r="O338">
            <v>100.1</v>
          </cell>
          <cell r="P338">
            <v>100.6</v>
          </cell>
          <cell r="Q338">
            <v>100.1</v>
          </cell>
          <cell r="S338">
            <v>33710</v>
          </cell>
        </row>
        <row r="339">
          <cell r="A339">
            <v>338</v>
          </cell>
          <cell r="B339">
            <v>316</v>
          </cell>
          <cell r="C339">
            <v>1213031100</v>
          </cell>
          <cell r="D339" t="str">
            <v>317</v>
          </cell>
          <cell r="E339" t="str">
            <v>Haar-Shampoo</v>
          </cell>
          <cell r="F339">
            <v>103.1</v>
          </cell>
          <cell r="G339">
            <v>103.1</v>
          </cell>
          <cell r="H339">
            <v>103.1</v>
          </cell>
          <cell r="I339">
            <v>103.1</v>
          </cell>
          <cell r="J339">
            <v>103.1</v>
          </cell>
          <cell r="K339">
            <v>103.1</v>
          </cell>
          <cell r="L339">
            <v>101.6</v>
          </cell>
          <cell r="M339">
            <v>102.1</v>
          </cell>
          <cell r="N339">
            <v>101.6</v>
          </cell>
          <cell r="O339">
            <v>101.6</v>
          </cell>
          <cell r="P339">
            <v>102.1</v>
          </cell>
          <cell r="Q339">
            <v>102.1</v>
          </cell>
          <cell r="S339">
            <v>33810</v>
          </cell>
        </row>
        <row r="340">
          <cell r="A340">
            <v>339</v>
          </cell>
          <cell r="B340">
            <v>318</v>
          </cell>
          <cell r="C340">
            <v>1213040100</v>
          </cell>
          <cell r="D340" t="str">
            <v>318</v>
          </cell>
          <cell r="E340" t="str">
            <v>Handcreme</v>
          </cell>
          <cell r="F340">
            <v>99.9</v>
          </cell>
          <cell r="G340">
            <v>100.4</v>
          </cell>
          <cell r="H340">
            <v>99.9</v>
          </cell>
          <cell r="I340">
            <v>100.9</v>
          </cell>
          <cell r="J340">
            <v>101.4</v>
          </cell>
          <cell r="K340">
            <v>102</v>
          </cell>
          <cell r="L340">
            <v>103.5</v>
          </cell>
          <cell r="M340">
            <v>103.5</v>
          </cell>
          <cell r="N340">
            <v>101.9</v>
          </cell>
          <cell r="O340">
            <v>101.9</v>
          </cell>
          <cell r="P340">
            <v>102.4</v>
          </cell>
          <cell r="Q340">
            <v>102.9</v>
          </cell>
          <cell r="S340">
            <v>33910</v>
          </cell>
        </row>
        <row r="341">
          <cell r="A341">
            <v>340</v>
          </cell>
          <cell r="B341">
            <v>319</v>
          </cell>
          <cell r="C341">
            <v>1213040200</v>
          </cell>
          <cell r="D341" t="str">
            <v>319</v>
          </cell>
          <cell r="E341" t="str">
            <v>Tages- o. Nachtcreme</v>
          </cell>
          <cell r="F341">
            <v>99.7</v>
          </cell>
          <cell r="G341">
            <v>98.6</v>
          </cell>
          <cell r="H341">
            <v>98.3</v>
          </cell>
          <cell r="I341">
            <v>97.9</v>
          </cell>
          <cell r="J341">
            <v>97.9</v>
          </cell>
          <cell r="K341">
            <v>97.9</v>
          </cell>
          <cell r="L341">
            <v>99.2</v>
          </cell>
          <cell r="M341">
            <v>94.5</v>
          </cell>
          <cell r="N341">
            <v>94.7</v>
          </cell>
          <cell r="O341">
            <v>93.7</v>
          </cell>
          <cell r="P341">
            <v>94</v>
          </cell>
          <cell r="Q341">
            <v>93.7</v>
          </cell>
          <cell r="S341">
            <v>34010</v>
          </cell>
        </row>
        <row r="342">
          <cell r="A342">
            <v>341</v>
          </cell>
          <cell r="B342">
            <v>320</v>
          </cell>
          <cell r="C342">
            <v>1213040300</v>
          </cell>
          <cell r="D342" t="str">
            <v>320</v>
          </cell>
          <cell r="E342" t="str">
            <v>Kindercreme</v>
          </cell>
          <cell r="F342">
            <v>101.7</v>
          </cell>
          <cell r="G342">
            <v>101.4</v>
          </cell>
          <cell r="H342">
            <v>101.4</v>
          </cell>
          <cell r="I342">
            <v>101.4</v>
          </cell>
          <cell r="J342">
            <v>101.4</v>
          </cell>
          <cell r="K342">
            <v>101</v>
          </cell>
          <cell r="L342">
            <v>101</v>
          </cell>
          <cell r="M342">
            <v>101</v>
          </cell>
          <cell r="N342">
            <v>101</v>
          </cell>
          <cell r="O342">
            <v>101</v>
          </cell>
          <cell r="P342">
            <v>101</v>
          </cell>
          <cell r="Q342">
            <v>101</v>
          </cell>
          <cell r="S342">
            <v>34110</v>
          </cell>
        </row>
        <row r="343">
          <cell r="A343">
            <v>342</v>
          </cell>
          <cell r="B343">
            <v>321</v>
          </cell>
          <cell r="C343">
            <v>1213014100</v>
          </cell>
          <cell r="D343" t="str">
            <v>321</v>
          </cell>
          <cell r="E343" t="str">
            <v>Zahnbürste (nicht elektrisch)</v>
          </cell>
          <cell r="F343">
            <v>105.3</v>
          </cell>
          <cell r="G343">
            <v>105.3</v>
          </cell>
          <cell r="H343">
            <v>104.2</v>
          </cell>
          <cell r="I343">
            <v>104.2</v>
          </cell>
          <cell r="J343">
            <v>104.2</v>
          </cell>
          <cell r="K343">
            <v>103.7</v>
          </cell>
          <cell r="L343">
            <v>103.7</v>
          </cell>
          <cell r="M343">
            <v>103.1</v>
          </cell>
          <cell r="N343">
            <v>102.5</v>
          </cell>
          <cell r="O343">
            <v>102.5</v>
          </cell>
          <cell r="P343">
            <v>103.1</v>
          </cell>
          <cell r="Q343">
            <v>103.1</v>
          </cell>
          <cell r="S343">
            <v>34210</v>
          </cell>
        </row>
        <row r="344">
          <cell r="A344">
            <v>343</v>
          </cell>
          <cell r="B344">
            <v>322</v>
          </cell>
          <cell r="C344">
            <v>1213051100</v>
          </cell>
          <cell r="D344" t="str">
            <v>322</v>
          </cell>
          <cell r="E344" t="str">
            <v>Zahncreme</v>
          </cell>
          <cell r="F344">
            <v>102</v>
          </cell>
          <cell r="G344">
            <v>100</v>
          </cell>
          <cell r="H344">
            <v>101</v>
          </cell>
          <cell r="I344">
            <v>101</v>
          </cell>
          <cell r="J344">
            <v>101</v>
          </cell>
          <cell r="K344">
            <v>101</v>
          </cell>
          <cell r="L344">
            <v>101</v>
          </cell>
          <cell r="M344">
            <v>101.9</v>
          </cell>
          <cell r="N344">
            <v>101.9</v>
          </cell>
          <cell r="O344">
            <v>101.9</v>
          </cell>
          <cell r="P344">
            <v>101</v>
          </cell>
          <cell r="Q344">
            <v>101</v>
          </cell>
          <cell r="S344">
            <v>34310</v>
          </cell>
        </row>
        <row r="345">
          <cell r="A345">
            <v>344</v>
          </cell>
          <cell r="B345">
            <v>323</v>
          </cell>
          <cell r="C345">
            <v>1213052100</v>
          </cell>
          <cell r="D345" t="str">
            <v>323</v>
          </cell>
          <cell r="E345" t="str">
            <v>Andere Mund- und Zahnpflegemittel</v>
          </cell>
          <cell r="F345">
            <v>100.7</v>
          </cell>
          <cell r="G345">
            <v>101.3</v>
          </cell>
          <cell r="H345">
            <v>101.3</v>
          </cell>
          <cell r="I345">
            <v>101.3</v>
          </cell>
          <cell r="J345">
            <v>101.3</v>
          </cell>
          <cell r="K345">
            <v>101</v>
          </cell>
          <cell r="L345">
            <v>102.8</v>
          </cell>
          <cell r="M345">
            <v>103.1</v>
          </cell>
          <cell r="N345">
            <v>102.8</v>
          </cell>
          <cell r="O345">
            <v>102.8</v>
          </cell>
          <cell r="P345">
            <v>101.3</v>
          </cell>
          <cell r="Q345">
            <v>102.5</v>
          </cell>
          <cell r="S345">
            <v>34410</v>
          </cell>
        </row>
        <row r="346">
          <cell r="A346">
            <v>345</v>
          </cell>
          <cell r="B346">
            <v>324</v>
          </cell>
          <cell r="C346">
            <v>1213070100</v>
          </cell>
          <cell r="D346" t="str">
            <v>324</v>
          </cell>
          <cell r="E346" t="str">
            <v>Lippen- o. Lippenpflegestift</v>
          </cell>
          <cell r="F346">
            <v>106.8</v>
          </cell>
          <cell r="G346">
            <v>105.7</v>
          </cell>
          <cell r="H346">
            <v>105.7</v>
          </cell>
          <cell r="I346">
            <v>105.7</v>
          </cell>
          <cell r="J346">
            <v>105.1</v>
          </cell>
          <cell r="K346">
            <v>104.7</v>
          </cell>
          <cell r="L346">
            <v>105</v>
          </cell>
          <cell r="M346">
            <v>105.1</v>
          </cell>
          <cell r="N346">
            <v>103.3</v>
          </cell>
          <cell r="O346">
            <v>103.8</v>
          </cell>
          <cell r="P346">
            <v>103.1</v>
          </cell>
          <cell r="Q346">
            <v>103.8</v>
          </cell>
          <cell r="S346">
            <v>34510</v>
          </cell>
        </row>
        <row r="347">
          <cell r="A347">
            <v>346</v>
          </cell>
          <cell r="B347">
            <v>325</v>
          </cell>
          <cell r="C347">
            <v>1213070200</v>
          </cell>
          <cell r="D347" t="str">
            <v>325</v>
          </cell>
          <cell r="E347" t="str">
            <v>Nagellack</v>
          </cell>
          <cell r="F347">
            <v>124</v>
          </cell>
          <cell r="G347">
            <v>122.1</v>
          </cell>
          <cell r="H347">
            <v>122.1</v>
          </cell>
          <cell r="I347">
            <v>122.1</v>
          </cell>
          <cell r="J347">
            <v>122.6</v>
          </cell>
          <cell r="K347">
            <v>125.2</v>
          </cell>
          <cell r="L347">
            <v>125.4</v>
          </cell>
          <cell r="M347">
            <v>125.4</v>
          </cell>
          <cell r="N347">
            <v>125.5</v>
          </cell>
          <cell r="O347">
            <v>125.4</v>
          </cell>
          <cell r="P347">
            <v>126.3</v>
          </cell>
          <cell r="Q347">
            <v>122.3</v>
          </cell>
          <cell r="S347">
            <v>34610</v>
          </cell>
        </row>
        <row r="348">
          <cell r="A348">
            <v>347</v>
          </cell>
          <cell r="B348">
            <v>326</v>
          </cell>
          <cell r="C348">
            <v>1213070300</v>
          </cell>
          <cell r="D348" t="str">
            <v>326</v>
          </cell>
          <cell r="E348" t="str">
            <v>Make up</v>
          </cell>
          <cell r="F348">
            <v>102.3</v>
          </cell>
          <cell r="G348">
            <v>101.7</v>
          </cell>
          <cell r="H348">
            <v>102.2</v>
          </cell>
          <cell r="I348">
            <v>102.2</v>
          </cell>
          <cell r="J348">
            <v>102.1</v>
          </cell>
          <cell r="K348">
            <v>102.1</v>
          </cell>
          <cell r="L348">
            <v>102.7</v>
          </cell>
          <cell r="M348">
            <v>103.2</v>
          </cell>
          <cell r="N348">
            <v>103.7</v>
          </cell>
          <cell r="O348">
            <v>103</v>
          </cell>
          <cell r="P348">
            <v>103.3</v>
          </cell>
          <cell r="Q348">
            <v>103.3</v>
          </cell>
          <cell r="S348">
            <v>34710</v>
          </cell>
        </row>
        <row r="349">
          <cell r="A349">
            <v>348</v>
          </cell>
          <cell r="B349">
            <v>327</v>
          </cell>
          <cell r="C349">
            <v>1213070400</v>
          </cell>
          <cell r="D349" t="str">
            <v>327</v>
          </cell>
          <cell r="E349" t="str">
            <v>Kajalstift o. Mascara</v>
          </cell>
          <cell r="F349">
            <v>112.5</v>
          </cell>
          <cell r="G349">
            <v>112.3</v>
          </cell>
          <cell r="H349">
            <v>112.3</v>
          </cell>
          <cell r="I349">
            <v>111.7</v>
          </cell>
          <cell r="J349">
            <v>112.3</v>
          </cell>
          <cell r="K349">
            <v>111.7</v>
          </cell>
          <cell r="L349">
            <v>113</v>
          </cell>
          <cell r="M349">
            <v>111.5</v>
          </cell>
          <cell r="N349">
            <v>112.5</v>
          </cell>
          <cell r="O349">
            <v>111.5</v>
          </cell>
          <cell r="P349">
            <v>111.7</v>
          </cell>
          <cell r="Q349">
            <v>109.9</v>
          </cell>
          <cell r="S349">
            <v>34810</v>
          </cell>
        </row>
        <row r="350">
          <cell r="A350">
            <v>349</v>
          </cell>
          <cell r="B350">
            <v>328</v>
          </cell>
          <cell r="C350">
            <v>1213017100</v>
          </cell>
          <cell r="D350" t="str">
            <v>328</v>
          </cell>
          <cell r="E350" t="str">
            <v>Nichtelektr. Gebrauchsgut für die Körperpflege</v>
          </cell>
          <cell r="F350">
            <v>116.4</v>
          </cell>
          <cell r="G350">
            <v>113.4</v>
          </cell>
          <cell r="H350">
            <v>113.1</v>
          </cell>
          <cell r="I350">
            <v>113.4</v>
          </cell>
          <cell r="J350">
            <v>114.1</v>
          </cell>
          <cell r="K350">
            <v>117.1</v>
          </cell>
          <cell r="L350">
            <v>117.7</v>
          </cell>
          <cell r="M350">
            <v>117.4</v>
          </cell>
          <cell r="N350">
            <v>117.1</v>
          </cell>
          <cell r="O350">
            <v>117.4</v>
          </cell>
          <cell r="P350">
            <v>117.4</v>
          </cell>
          <cell r="Q350">
            <v>117.4</v>
          </cell>
          <cell r="S350">
            <v>34910</v>
          </cell>
        </row>
        <row r="351">
          <cell r="A351">
            <v>350</v>
          </cell>
          <cell r="B351">
            <v>329</v>
          </cell>
          <cell r="C351">
            <v>1213060100</v>
          </cell>
          <cell r="D351" t="str">
            <v>329</v>
          </cell>
          <cell r="E351" t="str">
            <v>Rasierwasser (Aftershave) o. a. Rasiermittel</v>
          </cell>
          <cell r="F351">
            <v>103.5</v>
          </cell>
          <cell r="G351">
            <v>104.1</v>
          </cell>
          <cell r="H351">
            <v>104.9</v>
          </cell>
          <cell r="I351">
            <v>104.9</v>
          </cell>
          <cell r="J351">
            <v>104.9</v>
          </cell>
          <cell r="K351">
            <v>105.9</v>
          </cell>
          <cell r="L351">
            <v>104.4</v>
          </cell>
          <cell r="M351">
            <v>106.6</v>
          </cell>
          <cell r="N351">
            <v>106.4</v>
          </cell>
          <cell r="O351">
            <v>104.5</v>
          </cell>
          <cell r="P351">
            <v>103.6</v>
          </cell>
          <cell r="Q351">
            <v>104.4</v>
          </cell>
          <cell r="S351">
            <v>35010</v>
          </cell>
        </row>
        <row r="352">
          <cell r="A352">
            <v>351</v>
          </cell>
          <cell r="B352">
            <v>330</v>
          </cell>
          <cell r="C352">
            <v>1213081100</v>
          </cell>
          <cell r="D352" t="str">
            <v>330</v>
          </cell>
          <cell r="E352" t="str">
            <v>Feinseife</v>
          </cell>
          <cell r="F352">
            <v>101.1</v>
          </cell>
          <cell r="G352">
            <v>101.1</v>
          </cell>
          <cell r="H352">
            <v>101.1</v>
          </cell>
          <cell r="I352">
            <v>101.1</v>
          </cell>
          <cell r="J352">
            <v>101.1</v>
          </cell>
          <cell r="K352">
            <v>102.9</v>
          </cell>
          <cell r="L352">
            <v>102.9</v>
          </cell>
          <cell r="M352">
            <v>102.9</v>
          </cell>
          <cell r="N352">
            <v>104.8</v>
          </cell>
          <cell r="O352">
            <v>104.8</v>
          </cell>
          <cell r="P352">
            <v>104.8</v>
          </cell>
          <cell r="Q352">
            <v>104.8</v>
          </cell>
          <cell r="S352">
            <v>35110</v>
          </cell>
        </row>
        <row r="353">
          <cell r="A353">
            <v>352</v>
          </cell>
          <cell r="B353">
            <v>331</v>
          </cell>
          <cell r="C353">
            <v>1213083200</v>
          </cell>
          <cell r="D353" t="str">
            <v>331</v>
          </cell>
          <cell r="E353" t="str">
            <v>Duschbad o. a. Badezusatzmittel</v>
          </cell>
          <cell r="F353">
            <v>97.5</v>
          </cell>
          <cell r="G353">
            <v>97.5</v>
          </cell>
          <cell r="H353">
            <v>97.5</v>
          </cell>
          <cell r="I353">
            <v>97.5</v>
          </cell>
          <cell r="J353">
            <v>97.5</v>
          </cell>
          <cell r="K353">
            <v>97.5</v>
          </cell>
          <cell r="L353">
            <v>97.5</v>
          </cell>
          <cell r="M353">
            <v>98.2</v>
          </cell>
          <cell r="N353">
            <v>98.8</v>
          </cell>
          <cell r="O353">
            <v>98.8</v>
          </cell>
          <cell r="P353">
            <v>98.2</v>
          </cell>
          <cell r="Q353">
            <v>96.3</v>
          </cell>
          <cell r="S353">
            <v>35210</v>
          </cell>
        </row>
        <row r="354">
          <cell r="A354">
            <v>353</v>
          </cell>
          <cell r="B354">
            <v>332</v>
          </cell>
          <cell r="C354">
            <v>1213089100</v>
          </cell>
          <cell r="D354" t="str">
            <v>332</v>
          </cell>
          <cell r="E354" t="str">
            <v>Deo-Spray o. Deo-Roller</v>
          </cell>
          <cell r="F354">
            <v>105.5</v>
          </cell>
          <cell r="G354">
            <v>105.8</v>
          </cell>
          <cell r="H354">
            <v>106.2</v>
          </cell>
          <cell r="I354">
            <v>107.4</v>
          </cell>
          <cell r="J354">
            <v>108.2</v>
          </cell>
          <cell r="K354">
            <v>108.6</v>
          </cell>
          <cell r="L354">
            <v>108.1</v>
          </cell>
          <cell r="M354">
            <v>108.6</v>
          </cell>
          <cell r="N354">
            <v>108.6</v>
          </cell>
          <cell r="O354">
            <v>108.6</v>
          </cell>
          <cell r="P354">
            <v>108.6</v>
          </cell>
          <cell r="Q354">
            <v>107.1</v>
          </cell>
          <cell r="S354">
            <v>35310</v>
          </cell>
        </row>
        <row r="355">
          <cell r="A355">
            <v>354</v>
          </cell>
          <cell r="B355">
            <v>333</v>
          </cell>
          <cell r="C355">
            <v>1213092100</v>
          </cell>
          <cell r="D355" t="str">
            <v>333</v>
          </cell>
          <cell r="E355" t="str">
            <v>Papiertaschentücher</v>
          </cell>
          <cell r="F355">
            <v>104.5</v>
          </cell>
          <cell r="G355">
            <v>102.9</v>
          </cell>
          <cell r="H355">
            <v>100.8</v>
          </cell>
          <cell r="I355">
            <v>98.7</v>
          </cell>
          <cell r="J355">
            <v>97.1</v>
          </cell>
          <cell r="K355">
            <v>96.5</v>
          </cell>
          <cell r="L355">
            <v>97.1</v>
          </cell>
          <cell r="M355">
            <v>96.5</v>
          </cell>
          <cell r="N355">
            <v>95.9</v>
          </cell>
          <cell r="O355">
            <v>95.9</v>
          </cell>
          <cell r="P355">
            <v>94.8</v>
          </cell>
          <cell r="Q355">
            <v>96.5</v>
          </cell>
          <cell r="S355">
            <v>35410</v>
          </cell>
        </row>
        <row r="356">
          <cell r="A356">
            <v>355</v>
          </cell>
          <cell r="B356">
            <v>334</v>
          </cell>
          <cell r="C356">
            <v>1213091100</v>
          </cell>
          <cell r="D356" t="str">
            <v>334</v>
          </cell>
          <cell r="E356" t="str">
            <v>Toilettenpapier</v>
          </cell>
          <cell r="F356">
            <v>97.8</v>
          </cell>
          <cell r="G356">
            <v>98.1</v>
          </cell>
          <cell r="H356">
            <v>97.1</v>
          </cell>
          <cell r="I356">
            <v>97.1</v>
          </cell>
          <cell r="J356">
            <v>94.8</v>
          </cell>
          <cell r="K356">
            <v>94.1</v>
          </cell>
          <cell r="L356">
            <v>95.6</v>
          </cell>
          <cell r="M356">
            <v>95.9</v>
          </cell>
          <cell r="N356">
            <v>95.9</v>
          </cell>
          <cell r="O356">
            <v>95.2</v>
          </cell>
          <cell r="P356">
            <v>95.2</v>
          </cell>
          <cell r="Q356">
            <v>94.8</v>
          </cell>
          <cell r="S356">
            <v>35510</v>
          </cell>
        </row>
        <row r="357">
          <cell r="A357">
            <v>356</v>
          </cell>
          <cell r="B357">
            <v>335</v>
          </cell>
          <cell r="C357">
            <v>1213093100</v>
          </cell>
          <cell r="D357" t="str">
            <v>335</v>
          </cell>
          <cell r="E357" t="str">
            <v>Höschenwindeln</v>
          </cell>
          <cell r="F357">
            <v>105</v>
          </cell>
          <cell r="G357">
            <v>106</v>
          </cell>
          <cell r="H357">
            <v>104.5</v>
          </cell>
          <cell r="I357">
            <v>104</v>
          </cell>
          <cell r="J357">
            <v>104</v>
          </cell>
          <cell r="K357">
            <v>103</v>
          </cell>
          <cell r="L357">
            <v>99.7</v>
          </cell>
          <cell r="M357">
            <v>104.2</v>
          </cell>
          <cell r="N357">
            <v>104.2</v>
          </cell>
          <cell r="O357">
            <v>102.1</v>
          </cell>
          <cell r="P357">
            <v>102.5</v>
          </cell>
          <cell r="Q357">
            <v>99.6</v>
          </cell>
          <cell r="S357">
            <v>35610</v>
          </cell>
        </row>
        <row r="358">
          <cell r="A358">
            <v>357</v>
          </cell>
          <cell r="B358">
            <v>336</v>
          </cell>
          <cell r="C358">
            <v>612050100</v>
          </cell>
          <cell r="D358" t="str">
            <v>336</v>
          </cell>
          <cell r="E358" t="str">
            <v>Fieberthermometer</v>
          </cell>
          <cell r="F358">
            <v>82.6</v>
          </cell>
          <cell r="G358">
            <v>82.6</v>
          </cell>
          <cell r="H358">
            <v>94.1</v>
          </cell>
          <cell r="I358">
            <v>94.1</v>
          </cell>
          <cell r="J358">
            <v>94.2</v>
          </cell>
          <cell r="K358">
            <v>94.1</v>
          </cell>
          <cell r="L358">
            <v>94.6</v>
          </cell>
          <cell r="M358">
            <v>94.2</v>
          </cell>
          <cell r="N358">
            <v>94.6</v>
          </cell>
          <cell r="O358">
            <v>94.6</v>
          </cell>
          <cell r="P358">
            <v>94.6</v>
          </cell>
          <cell r="Q358">
            <v>94.6</v>
          </cell>
          <cell r="S358">
            <v>35710</v>
          </cell>
        </row>
        <row r="359">
          <cell r="A359">
            <v>358</v>
          </cell>
          <cell r="B359">
            <v>337</v>
          </cell>
          <cell r="C359">
            <v>612030100</v>
          </cell>
          <cell r="D359" t="str">
            <v>337</v>
          </cell>
          <cell r="E359" t="str">
            <v>Wundpflaster</v>
          </cell>
          <cell r="F359">
            <v>104.7</v>
          </cell>
          <cell r="G359">
            <v>104.7</v>
          </cell>
          <cell r="H359">
            <v>104.7</v>
          </cell>
          <cell r="I359">
            <v>104.7</v>
          </cell>
          <cell r="J359">
            <v>105.4</v>
          </cell>
          <cell r="K359">
            <v>105.8</v>
          </cell>
          <cell r="L359">
            <v>103.8</v>
          </cell>
          <cell r="M359">
            <v>104.2</v>
          </cell>
          <cell r="N359">
            <v>105.1</v>
          </cell>
          <cell r="O359">
            <v>105.1</v>
          </cell>
          <cell r="P359">
            <v>105.1</v>
          </cell>
          <cell r="Q359">
            <v>105.1</v>
          </cell>
          <cell r="S359">
            <v>35810</v>
          </cell>
        </row>
        <row r="360">
          <cell r="A360">
            <v>359</v>
          </cell>
          <cell r="B360">
            <v>338</v>
          </cell>
          <cell r="C360">
            <v>1213099100</v>
          </cell>
          <cell r="D360" t="str">
            <v>338</v>
          </cell>
          <cell r="E360" t="str">
            <v>Tampons o. a. Hygieneartikel</v>
          </cell>
          <cell r="F360">
            <v>101.2</v>
          </cell>
          <cell r="G360">
            <v>101.5</v>
          </cell>
          <cell r="H360">
            <v>101.2</v>
          </cell>
          <cell r="I360">
            <v>101.2</v>
          </cell>
          <cell r="J360">
            <v>101</v>
          </cell>
          <cell r="K360">
            <v>101.5</v>
          </cell>
          <cell r="L360">
            <v>101.5</v>
          </cell>
          <cell r="M360">
            <v>99.6</v>
          </cell>
          <cell r="N360">
            <v>99.6</v>
          </cell>
          <cell r="O360">
            <v>98.7</v>
          </cell>
          <cell r="P360">
            <v>98.4</v>
          </cell>
          <cell r="Q360">
            <v>98.4</v>
          </cell>
          <cell r="S360">
            <v>35910</v>
          </cell>
        </row>
        <row r="361">
          <cell r="A361">
            <v>360</v>
          </cell>
          <cell r="B361">
            <v>339</v>
          </cell>
          <cell r="C361">
            <v>612090200</v>
          </cell>
          <cell r="D361" t="str">
            <v>339</v>
          </cell>
          <cell r="E361" t="str">
            <v>Kondome o. Schwangerschaftstest</v>
          </cell>
          <cell r="F361">
            <v>106.5</v>
          </cell>
          <cell r="G361">
            <v>105.9</v>
          </cell>
          <cell r="H361">
            <v>105.9</v>
          </cell>
          <cell r="I361">
            <v>105.9</v>
          </cell>
          <cell r="J361">
            <v>107</v>
          </cell>
          <cell r="K361">
            <v>107.1</v>
          </cell>
          <cell r="L361">
            <v>110.4</v>
          </cell>
          <cell r="M361">
            <v>110.4</v>
          </cell>
          <cell r="N361">
            <v>110.1</v>
          </cell>
          <cell r="O361">
            <v>110.5</v>
          </cell>
          <cell r="P361">
            <v>109.8</v>
          </cell>
          <cell r="Q361">
            <v>109.8</v>
          </cell>
          <cell r="S361">
            <v>36010</v>
          </cell>
        </row>
        <row r="362">
          <cell r="A362">
            <v>361</v>
          </cell>
          <cell r="B362">
            <v>340</v>
          </cell>
          <cell r="C362">
            <v>611090100</v>
          </cell>
          <cell r="D362" t="str">
            <v>340</v>
          </cell>
          <cell r="E362" t="str">
            <v>Melissengeist</v>
          </cell>
          <cell r="F362">
            <v>102.6</v>
          </cell>
          <cell r="G362">
            <v>102.6</v>
          </cell>
          <cell r="H362">
            <v>102.6</v>
          </cell>
          <cell r="I362">
            <v>102.6</v>
          </cell>
          <cell r="J362">
            <v>102.6</v>
          </cell>
          <cell r="K362">
            <v>102.6</v>
          </cell>
          <cell r="L362">
            <v>103.6</v>
          </cell>
          <cell r="M362">
            <v>103</v>
          </cell>
          <cell r="N362">
            <v>103</v>
          </cell>
          <cell r="O362">
            <v>103</v>
          </cell>
          <cell r="P362">
            <v>99.8</v>
          </cell>
          <cell r="Q362">
            <v>103.8</v>
          </cell>
          <cell r="S362">
            <v>36110</v>
          </cell>
        </row>
        <row r="363">
          <cell r="A363">
            <v>362</v>
          </cell>
          <cell r="B363">
            <v>341</v>
          </cell>
          <cell r="C363">
            <v>119352100</v>
          </cell>
          <cell r="D363" t="str">
            <v>341</v>
          </cell>
          <cell r="E363" t="str">
            <v>Baby-Milchnahrung, Pulverform</v>
          </cell>
          <cell r="F363">
            <v>104.8</v>
          </cell>
          <cell r="G363">
            <v>104.6</v>
          </cell>
          <cell r="H363">
            <v>104.4</v>
          </cell>
          <cell r="I363">
            <v>103.7</v>
          </cell>
          <cell r="J363">
            <v>103.7</v>
          </cell>
          <cell r="K363">
            <v>103.6</v>
          </cell>
          <cell r="L363">
            <v>103.9</v>
          </cell>
          <cell r="M363">
            <v>103.9</v>
          </cell>
          <cell r="N363">
            <v>103.1</v>
          </cell>
          <cell r="O363">
            <v>105.4</v>
          </cell>
          <cell r="P363">
            <v>105.4</v>
          </cell>
          <cell r="Q363">
            <v>105.4</v>
          </cell>
          <cell r="S363">
            <v>36210</v>
          </cell>
        </row>
        <row r="364">
          <cell r="A364">
            <v>363</v>
          </cell>
          <cell r="B364">
            <v>342</v>
          </cell>
          <cell r="C364">
            <v>119353100</v>
          </cell>
          <cell r="D364" t="str">
            <v>342</v>
          </cell>
          <cell r="E364" t="str">
            <v>Kinderkost, fertige Säuglingsnahrung</v>
          </cell>
          <cell r="F364">
            <v>110.5</v>
          </cell>
          <cell r="G364">
            <v>110.5</v>
          </cell>
          <cell r="H364">
            <v>110.5</v>
          </cell>
          <cell r="I364">
            <v>109.6</v>
          </cell>
          <cell r="J364">
            <v>108.7</v>
          </cell>
          <cell r="K364">
            <v>108.7</v>
          </cell>
          <cell r="L364">
            <v>108.7</v>
          </cell>
          <cell r="M364">
            <v>108.7</v>
          </cell>
          <cell r="N364">
            <v>108.7</v>
          </cell>
          <cell r="O364">
            <v>109.6</v>
          </cell>
          <cell r="P364">
            <v>107.8</v>
          </cell>
          <cell r="Q364">
            <v>108.7</v>
          </cell>
          <cell r="S364">
            <v>36310</v>
          </cell>
        </row>
        <row r="365">
          <cell r="A365">
            <v>364</v>
          </cell>
          <cell r="B365">
            <v>343</v>
          </cell>
          <cell r="C365">
            <v>611090200</v>
          </cell>
          <cell r="D365" t="str">
            <v>343</v>
          </cell>
          <cell r="E365" t="str">
            <v>Nahrungsergänzungsmittel</v>
          </cell>
          <cell r="F365">
            <v>93.3</v>
          </cell>
          <cell r="G365">
            <v>93.3</v>
          </cell>
          <cell r="H365">
            <v>93.3</v>
          </cell>
          <cell r="I365">
            <v>93.3</v>
          </cell>
          <cell r="J365">
            <v>91</v>
          </cell>
          <cell r="K365">
            <v>90.2</v>
          </cell>
          <cell r="L365">
            <v>90.2</v>
          </cell>
          <cell r="M365">
            <v>90.2</v>
          </cell>
          <cell r="N365">
            <v>90.2</v>
          </cell>
          <cell r="O365">
            <v>90.2</v>
          </cell>
          <cell r="P365">
            <v>89.5</v>
          </cell>
          <cell r="Q365">
            <v>86.4</v>
          </cell>
          <cell r="S365">
            <v>36410</v>
          </cell>
        </row>
        <row r="366">
          <cell r="A366">
            <v>365</v>
          </cell>
          <cell r="B366">
            <v>345</v>
          </cell>
          <cell r="C366">
            <v>912113100</v>
          </cell>
          <cell r="D366" t="str">
            <v>344</v>
          </cell>
          <cell r="E366" t="str">
            <v>Digitale Kamera</v>
          </cell>
          <cell r="F366">
            <v>80</v>
          </cell>
          <cell r="G366">
            <v>80.5</v>
          </cell>
          <cell r="H366">
            <v>77.3</v>
          </cell>
          <cell r="I366">
            <v>77.7</v>
          </cell>
          <cell r="J366">
            <v>75</v>
          </cell>
          <cell r="K366">
            <v>76.7</v>
          </cell>
          <cell r="L366">
            <v>78.3</v>
          </cell>
          <cell r="M366">
            <v>79.8</v>
          </cell>
          <cell r="N366">
            <v>78.599999999999994</v>
          </cell>
          <cell r="O366">
            <v>77.400000000000006</v>
          </cell>
          <cell r="P366">
            <v>73.099999999999994</v>
          </cell>
          <cell r="Q366">
            <v>73.3</v>
          </cell>
          <cell r="S366">
            <v>36510</v>
          </cell>
        </row>
        <row r="367">
          <cell r="A367">
            <v>366</v>
          </cell>
          <cell r="B367">
            <v>344</v>
          </cell>
          <cell r="C367">
            <v>912112100</v>
          </cell>
          <cell r="D367" t="str">
            <v>345</v>
          </cell>
          <cell r="E367" t="str">
            <v>Kleinbild-Kamera</v>
          </cell>
          <cell r="F367">
            <v>97.7</v>
          </cell>
          <cell r="G367">
            <v>97.7</v>
          </cell>
          <cell r="H367">
            <v>97</v>
          </cell>
          <cell r="I367">
            <v>97</v>
          </cell>
          <cell r="J367">
            <v>93.8</v>
          </cell>
          <cell r="K367">
            <v>93.3</v>
          </cell>
          <cell r="L367">
            <v>93</v>
          </cell>
          <cell r="M367">
            <v>91.5</v>
          </cell>
          <cell r="N367">
            <v>90.9</v>
          </cell>
          <cell r="O367">
            <v>90.9</v>
          </cell>
          <cell r="P367">
            <v>91.2</v>
          </cell>
          <cell r="Q367">
            <v>91.5</v>
          </cell>
          <cell r="S367">
            <v>36610</v>
          </cell>
        </row>
        <row r="368">
          <cell r="A368">
            <v>367</v>
          </cell>
          <cell r="B368">
            <v>346</v>
          </cell>
          <cell r="C368">
            <v>914015100</v>
          </cell>
          <cell r="D368" t="str">
            <v>346</v>
          </cell>
          <cell r="E368" t="str">
            <v>Filme für Fotoapparate o. Filmkameras, unbel.</v>
          </cell>
          <cell r="F368">
            <v>103</v>
          </cell>
          <cell r="G368">
            <v>103.6</v>
          </cell>
          <cell r="H368">
            <v>103.6</v>
          </cell>
          <cell r="I368">
            <v>104.5</v>
          </cell>
          <cell r="J368">
            <v>102.7</v>
          </cell>
          <cell r="K368">
            <v>101.7</v>
          </cell>
          <cell r="L368">
            <v>103.5</v>
          </cell>
          <cell r="M368">
            <v>103.5</v>
          </cell>
          <cell r="N368">
            <v>100.8</v>
          </cell>
          <cell r="O368">
            <v>101.1</v>
          </cell>
          <cell r="P368">
            <v>101.7</v>
          </cell>
          <cell r="Q368">
            <v>101.7</v>
          </cell>
          <cell r="S368">
            <v>36710</v>
          </cell>
        </row>
        <row r="369">
          <cell r="A369">
            <v>368</v>
          </cell>
          <cell r="B369">
            <v>347</v>
          </cell>
          <cell r="C369">
            <v>914030200</v>
          </cell>
          <cell r="D369" t="str">
            <v>347</v>
          </cell>
          <cell r="E369" t="str">
            <v>Fotoalbum</v>
          </cell>
          <cell r="F369">
            <v>100.8</v>
          </cell>
          <cell r="G369">
            <v>100.3</v>
          </cell>
          <cell r="H369">
            <v>101.8</v>
          </cell>
          <cell r="I369">
            <v>101.8</v>
          </cell>
          <cell r="J369">
            <v>101.8</v>
          </cell>
          <cell r="K369">
            <v>101.8</v>
          </cell>
          <cell r="L369">
            <v>99.8</v>
          </cell>
          <cell r="M369">
            <v>98.8</v>
          </cell>
          <cell r="N369">
            <v>97.9</v>
          </cell>
          <cell r="O369">
            <v>100.5</v>
          </cell>
          <cell r="P369">
            <v>101.6</v>
          </cell>
          <cell r="Q369">
            <v>102</v>
          </cell>
          <cell r="S369">
            <v>36810</v>
          </cell>
        </row>
        <row r="370">
          <cell r="A370">
            <v>369</v>
          </cell>
          <cell r="B370">
            <v>348</v>
          </cell>
          <cell r="C370">
            <v>613032100</v>
          </cell>
          <cell r="D370" t="str">
            <v>348</v>
          </cell>
          <cell r="E370" t="str">
            <v>Brillenfassung</v>
          </cell>
          <cell r="F370">
            <v>105.9</v>
          </cell>
          <cell r="G370">
            <v>105.9</v>
          </cell>
          <cell r="H370">
            <v>105.9</v>
          </cell>
          <cell r="I370">
            <v>105.9</v>
          </cell>
          <cell r="J370">
            <v>105.9</v>
          </cell>
          <cell r="K370">
            <v>108.9</v>
          </cell>
          <cell r="L370">
            <v>109.3</v>
          </cell>
          <cell r="M370">
            <v>109.4</v>
          </cell>
          <cell r="N370">
            <v>109.4</v>
          </cell>
          <cell r="O370">
            <v>109.3</v>
          </cell>
          <cell r="P370">
            <v>109.3</v>
          </cell>
          <cell r="Q370">
            <v>110.5</v>
          </cell>
          <cell r="S370">
            <v>36910</v>
          </cell>
        </row>
        <row r="371">
          <cell r="A371">
            <v>370</v>
          </cell>
          <cell r="B371">
            <v>349</v>
          </cell>
          <cell r="C371">
            <v>613032200</v>
          </cell>
          <cell r="D371" t="str">
            <v>349</v>
          </cell>
          <cell r="E371" t="str">
            <v>Augenglas, PKV</v>
          </cell>
          <cell r="F371">
            <v>105.1</v>
          </cell>
          <cell r="G371">
            <v>105.3</v>
          </cell>
          <cell r="H371">
            <v>105.3</v>
          </cell>
          <cell r="I371">
            <v>105.3</v>
          </cell>
          <cell r="J371">
            <v>105.3</v>
          </cell>
          <cell r="K371">
            <v>105.3</v>
          </cell>
          <cell r="L371">
            <v>106</v>
          </cell>
          <cell r="M371">
            <v>106</v>
          </cell>
          <cell r="N371">
            <v>107.3</v>
          </cell>
          <cell r="O371">
            <v>107.3</v>
          </cell>
          <cell r="P371">
            <v>107.3</v>
          </cell>
          <cell r="Q371">
            <v>107.3</v>
          </cell>
          <cell r="S371">
            <v>37010</v>
          </cell>
        </row>
        <row r="372">
          <cell r="A372">
            <v>371</v>
          </cell>
          <cell r="B372">
            <v>350</v>
          </cell>
          <cell r="C372">
            <v>613031100</v>
          </cell>
          <cell r="D372" t="str">
            <v>350</v>
          </cell>
          <cell r="E372" t="str">
            <v>Augenglas, GKV</v>
          </cell>
          <cell r="F372">
            <v>168.6</v>
          </cell>
          <cell r="G372">
            <v>168.6</v>
          </cell>
          <cell r="H372">
            <v>168.6</v>
          </cell>
          <cell r="I372">
            <v>168.6</v>
          </cell>
          <cell r="J372">
            <v>168.6</v>
          </cell>
          <cell r="K372">
            <v>168.6</v>
          </cell>
          <cell r="L372">
            <v>171.3</v>
          </cell>
          <cell r="M372">
            <v>172.8</v>
          </cell>
          <cell r="N372">
            <v>173.1</v>
          </cell>
          <cell r="O372">
            <v>171.5</v>
          </cell>
          <cell r="P372">
            <v>171.5</v>
          </cell>
          <cell r="Q372">
            <v>171.5</v>
          </cell>
          <cell r="S372">
            <v>37110</v>
          </cell>
        </row>
        <row r="373">
          <cell r="A373">
            <v>372</v>
          </cell>
          <cell r="B373">
            <v>352</v>
          </cell>
          <cell r="C373">
            <v>1232261100</v>
          </cell>
          <cell r="D373" t="str">
            <v>351</v>
          </cell>
          <cell r="E373" t="str">
            <v>Sonnenbrille</v>
          </cell>
          <cell r="F373">
            <v>98.8</v>
          </cell>
          <cell r="G373">
            <v>98.8</v>
          </cell>
          <cell r="H373">
            <v>98.8</v>
          </cell>
          <cell r="I373">
            <v>98.8</v>
          </cell>
          <cell r="J373">
            <v>98.8</v>
          </cell>
          <cell r="K373">
            <v>100</v>
          </cell>
          <cell r="L373">
            <v>100.7</v>
          </cell>
          <cell r="M373">
            <v>100.7</v>
          </cell>
          <cell r="N373">
            <v>100.6</v>
          </cell>
          <cell r="O373">
            <v>100.6</v>
          </cell>
          <cell r="P373">
            <v>100.6</v>
          </cell>
          <cell r="Q373">
            <v>101.5</v>
          </cell>
          <cell r="S373">
            <v>37210</v>
          </cell>
        </row>
        <row r="374">
          <cell r="A374">
            <v>373</v>
          </cell>
          <cell r="B374">
            <v>353</v>
          </cell>
          <cell r="C374">
            <v>913016100</v>
          </cell>
          <cell r="D374" t="str">
            <v>352</v>
          </cell>
          <cell r="E374" t="str">
            <v>Tisch- o. Taschenrechner</v>
          </cell>
          <cell r="F374">
            <v>99.4</v>
          </cell>
          <cell r="G374">
            <v>99.4</v>
          </cell>
          <cell r="H374">
            <v>99.4</v>
          </cell>
          <cell r="I374">
            <v>99.4</v>
          </cell>
          <cell r="J374">
            <v>99.4</v>
          </cell>
          <cell r="K374">
            <v>99.4</v>
          </cell>
          <cell r="L374">
            <v>100.2</v>
          </cell>
          <cell r="M374">
            <v>100.3</v>
          </cell>
          <cell r="N374">
            <v>99</v>
          </cell>
          <cell r="O374">
            <v>99</v>
          </cell>
          <cell r="P374">
            <v>96.6</v>
          </cell>
          <cell r="Q374">
            <v>96.6</v>
          </cell>
          <cell r="S374">
            <v>37310</v>
          </cell>
        </row>
        <row r="375">
          <cell r="A375">
            <v>374</v>
          </cell>
          <cell r="B375">
            <v>355</v>
          </cell>
          <cell r="C375">
            <v>954015300</v>
          </cell>
          <cell r="D375" t="str">
            <v>358</v>
          </cell>
          <cell r="E375" t="str">
            <v>Aktenordner o. a. Büroartikel, a. n. g.</v>
          </cell>
          <cell r="F375">
            <v>96.5</v>
          </cell>
          <cell r="G375">
            <v>96.9</v>
          </cell>
          <cell r="H375">
            <v>96.2</v>
          </cell>
          <cell r="I375">
            <v>98</v>
          </cell>
          <cell r="J375">
            <v>98</v>
          </cell>
          <cell r="K375">
            <v>98</v>
          </cell>
          <cell r="L375">
            <v>102.5</v>
          </cell>
          <cell r="M375">
            <v>102.5</v>
          </cell>
          <cell r="N375">
            <v>103.2</v>
          </cell>
          <cell r="O375">
            <v>103.2</v>
          </cell>
          <cell r="P375">
            <v>104.6</v>
          </cell>
          <cell r="Q375">
            <v>103.6</v>
          </cell>
          <cell r="S375">
            <v>37410</v>
          </cell>
        </row>
        <row r="376">
          <cell r="A376">
            <v>375</v>
          </cell>
          <cell r="B376">
            <v>356</v>
          </cell>
          <cell r="C376">
            <v>954011100</v>
          </cell>
          <cell r="D376" t="str">
            <v>359</v>
          </cell>
          <cell r="E376" t="str">
            <v>Füllhalter, Kugelschreiber o. ä.</v>
          </cell>
          <cell r="F376">
            <v>106.7</v>
          </cell>
          <cell r="G376">
            <v>106.2</v>
          </cell>
          <cell r="H376">
            <v>106.2</v>
          </cell>
          <cell r="I376">
            <v>104.5</v>
          </cell>
          <cell r="J376">
            <v>104.5</v>
          </cell>
          <cell r="K376">
            <v>104.5</v>
          </cell>
          <cell r="L376">
            <v>103.9</v>
          </cell>
          <cell r="M376">
            <v>103</v>
          </cell>
          <cell r="N376">
            <v>104.3</v>
          </cell>
          <cell r="O376">
            <v>104.3</v>
          </cell>
          <cell r="P376">
            <v>104.3</v>
          </cell>
          <cell r="Q376">
            <v>104.4</v>
          </cell>
          <cell r="S376">
            <v>37510</v>
          </cell>
        </row>
        <row r="377">
          <cell r="A377">
            <v>376</v>
          </cell>
          <cell r="B377">
            <v>357</v>
          </cell>
          <cell r="C377">
            <v>914013200</v>
          </cell>
          <cell r="D377" t="str">
            <v>360</v>
          </cell>
          <cell r="E377" t="str">
            <v>CD-ROMs, DVDs o. ä. für PCs, unbespielt</v>
          </cell>
          <cell r="F377">
            <v>81.900000000000006</v>
          </cell>
          <cell r="G377">
            <v>81.8</v>
          </cell>
          <cell r="H377">
            <v>81.2</v>
          </cell>
          <cell r="I377">
            <v>82.3</v>
          </cell>
          <cell r="J377">
            <v>82.1</v>
          </cell>
          <cell r="K377">
            <v>82.1</v>
          </cell>
          <cell r="L377">
            <v>81.7</v>
          </cell>
          <cell r="M377">
            <v>80.7</v>
          </cell>
          <cell r="N377">
            <v>82.1</v>
          </cell>
          <cell r="O377">
            <v>79.900000000000006</v>
          </cell>
          <cell r="P377">
            <v>77.8</v>
          </cell>
          <cell r="Q377">
            <v>77</v>
          </cell>
          <cell r="S377">
            <v>37610</v>
          </cell>
        </row>
        <row r="378">
          <cell r="A378">
            <v>377</v>
          </cell>
          <cell r="B378">
            <v>358</v>
          </cell>
          <cell r="C378">
            <v>954031200</v>
          </cell>
          <cell r="D378" t="str">
            <v>361</v>
          </cell>
          <cell r="E378" t="str">
            <v>Briefumschläge, Briefblock, Briefpapier</v>
          </cell>
          <cell r="F378">
            <v>99.3</v>
          </cell>
          <cell r="G378">
            <v>99.3</v>
          </cell>
          <cell r="H378">
            <v>98.5</v>
          </cell>
          <cell r="I378">
            <v>98.5</v>
          </cell>
          <cell r="J378">
            <v>98.5</v>
          </cell>
          <cell r="K378">
            <v>98.5</v>
          </cell>
          <cell r="L378">
            <v>96.9</v>
          </cell>
          <cell r="M378">
            <v>99.3</v>
          </cell>
          <cell r="N378">
            <v>99.3</v>
          </cell>
          <cell r="O378">
            <v>99.3</v>
          </cell>
          <cell r="P378">
            <v>99.3</v>
          </cell>
          <cell r="Q378">
            <v>97.7</v>
          </cell>
          <cell r="S378">
            <v>37710</v>
          </cell>
        </row>
        <row r="379">
          <cell r="A379">
            <v>378</v>
          </cell>
          <cell r="B379">
            <v>928</v>
          </cell>
          <cell r="C379">
            <v>954031100</v>
          </cell>
          <cell r="D379" t="str">
            <v>362</v>
          </cell>
          <cell r="E379" t="str">
            <v>Briefblock</v>
          </cell>
          <cell r="F379">
            <v>106</v>
          </cell>
          <cell r="G379">
            <v>105.2</v>
          </cell>
          <cell r="H379">
            <v>104.4</v>
          </cell>
          <cell r="I379">
            <v>106</v>
          </cell>
          <cell r="J379">
            <v>106</v>
          </cell>
          <cell r="K379">
            <v>106</v>
          </cell>
          <cell r="L379">
            <v>106</v>
          </cell>
          <cell r="M379">
            <v>108.1</v>
          </cell>
          <cell r="N379">
            <v>108.1</v>
          </cell>
          <cell r="O379">
            <v>103.2</v>
          </cell>
          <cell r="P379">
            <v>108.1</v>
          </cell>
          <cell r="Q379">
            <v>108.1</v>
          </cell>
          <cell r="S379">
            <v>37810</v>
          </cell>
        </row>
        <row r="380">
          <cell r="A380">
            <v>379</v>
          </cell>
          <cell r="B380">
            <v>359</v>
          </cell>
          <cell r="C380">
            <v>953013100</v>
          </cell>
          <cell r="D380" t="str">
            <v>363</v>
          </cell>
          <cell r="E380" t="str">
            <v>Ansichts- o. Glückwunschkarte</v>
          </cell>
          <cell r="F380">
            <v>107.7</v>
          </cell>
          <cell r="G380">
            <v>107.7</v>
          </cell>
          <cell r="H380">
            <v>107.7</v>
          </cell>
          <cell r="I380">
            <v>109.8</v>
          </cell>
          <cell r="J380">
            <v>109.8</v>
          </cell>
          <cell r="K380">
            <v>109.8</v>
          </cell>
          <cell r="L380">
            <v>109.8</v>
          </cell>
          <cell r="M380">
            <v>111.8</v>
          </cell>
          <cell r="N380">
            <v>109.8</v>
          </cell>
          <cell r="O380">
            <v>109.8</v>
          </cell>
          <cell r="P380">
            <v>109.8</v>
          </cell>
          <cell r="Q380">
            <v>109.8</v>
          </cell>
          <cell r="S380">
            <v>37910</v>
          </cell>
        </row>
        <row r="381">
          <cell r="A381">
            <v>380</v>
          </cell>
          <cell r="B381">
            <v>360</v>
          </cell>
          <cell r="C381">
            <v>954039100</v>
          </cell>
          <cell r="D381" t="str">
            <v>364</v>
          </cell>
          <cell r="E381" t="str">
            <v>Druckerpapier</v>
          </cell>
          <cell r="F381">
            <v>100.5</v>
          </cell>
          <cell r="G381">
            <v>101.4</v>
          </cell>
          <cell r="H381">
            <v>101.4</v>
          </cell>
          <cell r="I381">
            <v>102.1</v>
          </cell>
          <cell r="J381">
            <v>101.9</v>
          </cell>
          <cell r="K381">
            <v>101.2</v>
          </cell>
          <cell r="L381">
            <v>102.7</v>
          </cell>
          <cell r="M381">
            <v>100.5</v>
          </cell>
          <cell r="N381">
            <v>99.9</v>
          </cell>
          <cell r="O381">
            <v>96.6</v>
          </cell>
          <cell r="P381">
            <v>95.4</v>
          </cell>
          <cell r="Q381">
            <v>95.1</v>
          </cell>
          <cell r="S381">
            <v>38010</v>
          </cell>
        </row>
        <row r="382">
          <cell r="A382">
            <v>381</v>
          </cell>
          <cell r="B382">
            <v>361</v>
          </cell>
          <cell r="C382">
            <v>954035100</v>
          </cell>
          <cell r="D382" t="str">
            <v>365</v>
          </cell>
          <cell r="E382" t="str">
            <v>Schulheft, Mal- o. Zeichenblock</v>
          </cell>
          <cell r="F382">
            <v>104.9</v>
          </cell>
          <cell r="G382">
            <v>104.9</v>
          </cell>
          <cell r="H382">
            <v>104.9</v>
          </cell>
          <cell r="I382">
            <v>104.9</v>
          </cell>
          <cell r="J382">
            <v>104.9</v>
          </cell>
          <cell r="K382">
            <v>104.9</v>
          </cell>
          <cell r="L382">
            <v>104.9</v>
          </cell>
          <cell r="M382">
            <v>103</v>
          </cell>
          <cell r="N382">
            <v>103</v>
          </cell>
          <cell r="O382">
            <v>106.9</v>
          </cell>
          <cell r="P382">
            <v>108.8</v>
          </cell>
          <cell r="Q382">
            <v>108.8</v>
          </cell>
          <cell r="S382">
            <v>38110</v>
          </cell>
        </row>
        <row r="383">
          <cell r="A383">
            <v>382</v>
          </cell>
          <cell r="B383">
            <v>929</v>
          </cell>
          <cell r="C383">
            <v>954035200</v>
          </cell>
          <cell r="D383" t="str">
            <v>366</v>
          </cell>
          <cell r="E383" t="str">
            <v>Zeichenblock</v>
          </cell>
          <cell r="F383">
            <v>99.4</v>
          </cell>
          <cell r="G383">
            <v>99.4</v>
          </cell>
          <cell r="H383">
            <v>99.4</v>
          </cell>
          <cell r="I383">
            <v>98.5</v>
          </cell>
          <cell r="J383">
            <v>98.5</v>
          </cell>
          <cell r="K383">
            <v>98.5</v>
          </cell>
          <cell r="L383">
            <v>96.3</v>
          </cell>
          <cell r="M383">
            <v>95.4</v>
          </cell>
          <cell r="N383">
            <v>95.4</v>
          </cell>
          <cell r="O383">
            <v>95.4</v>
          </cell>
          <cell r="P383">
            <v>95.4</v>
          </cell>
          <cell r="Q383">
            <v>95.8</v>
          </cell>
          <cell r="S383">
            <v>38210</v>
          </cell>
        </row>
        <row r="384">
          <cell r="A384">
            <v>383</v>
          </cell>
          <cell r="B384">
            <v>362</v>
          </cell>
          <cell r="C384">
            <v>954055400</v>
          </cell>
          <cell r="D384" t="str">
            <v>367</v>
          </cell>
          <cell r="E384" t="str">
            <v>Farbpatrone für Tintenstrahldrucker</v>
          </cell>
          <cell r="F384">
            <v>100.6</v>
          </cell>
          <cell r="G384">
            <v>100.7</v>
          </cell>
          <cell r="H384">
            <v>100.8</v>
          </cell>
          <cell r="I384">
            <v>100.8</v>
          </cell>
          <cell r="J384">
            <v>100.4</v>
          </cell>
          <cell r="K384">
            <v>100.4</v>
          </cell>
          <cell r="L384">
            <v>99</v>
          </cell>
          <cell r="M384">
            <v>98.2</v>
          </cell>
          <cell r="N384">
            <v>98.4</v>
          </cell>
          <cell r="O384">
            <v>99.1</v>
          </cell>
          <cell r="P384">
            <v>95.8</v>
          </cell>
          <cell r="Q384">
            <v>95.8</v>
          </cell>
          <cell r="S384">
            <v>38310</v>
          </cell>
        </row>
        <row r="385">
          <cell r="A385">
            <v>384</v>
          </cell>
          <cell r="B385">
            <v>363</v>
          </cell>
          <cell r="C385">
            <v>954051100</v>
          </cell>
          <cell r="D385" t="str">
            <v>368</v>
          </cell>
          <cell r="E385" t="str">
            <v>Blei-, Farbstift, Schreibkreide, -kohle, o. ä.</v>
          </cell>
          <cell r="F385">
            <v>96.3</v>
          </cell>
          <cell r="G385">
            <v>98.8</v>
          </cell>
          <cell r="H385">
            <v>98.8</v>
          </cell>
          <cell r="I385">
            <v>98.8</v>
          </cell>
          <cell r="J385">
            <v>98.8</v>
          </cell>
          <cell r="K385">
            <v>98.8</v>
          </cell>
          <cell r="L385">
            <v>100.1</v>
          </cell>
          <cell r="M385">
            <v>101.4</v>
          </cell>
          <cell r="N385">
            <v>101.4</v>
          </cell>
          <cell r="O385">
            <v>101.4</v>
          </cell>
          <cell r="P385">
            <v>101.4</v>
          </cell>
          <cell r="Q385">
            <v>101.4</v>
          </cell>
          <cell r="S385">
            <v>38410</v>
          </cell>
        </row>
        <row r="386">
          <cell r="A386">
            <v>385</v>
          </cell>
          <cell r="B386">
            <v>364</v>
          </cell>
          <cell r="C386">
            <v>954055200</v>
          </cell>
          <cell r="D386" t="str">
            <v>369</v>
          </cell>
          <cell r="E386" t="str">
            <v>Füllhalterpatronen</v>
          </cell>
          <cell r="F386">
            <v>106.2</v>
          </cell>
          <cell r="G386">
            <v>107</v>
          </cell>
          <cell r="H386">
            <v>107</v>
          </cell>
          <cell r="I386">
            <v>107</v>
          </cell>
          <cell r="J386">
            <v>107</v>
          </cell>
          <cell r="K386">
            <v>107</v>
          </cell>
          <cell r="L386">
            <v>107</v>
          </cell>
          <cell r="M386">
            <v>107</v>
          </cell>
          <cell r="N386">
            <v>107</v>
          </cell>
          <cell r="O386">
            <v>107</v>
          </cell>
          <cell r="P386">
            <v>107</v>
          </cell>
          <cell r="Q386">
            <v>107</v>
          </cell>
          <cell r="S386">
            <v>38510</v>
          </cell>
        </row>
        <row r="387">
          <cell r="A387">
            <v>386</v>
          </cell>
          <cell r="B387">
            <v>365</v>
          </cell>
          <cell r="C387">
            <v>954057100</v>
          </cell>
          <cell r="D387" t="str">
            <v>370</v>
          </cell>
          <cell r="E387" t="str">
            <v>Farbkasten</v>
          </cell>
          <cell r="F387">
            <v>94.2</v>
          </cell>
          <cell r="G387">
            <v>95.2</v>
          </cell>
          <cell r="H387">
            <v>95.2</v>
          </cell>
          <cell r="I387">
            <v>94.6</v>
          </cell>
          <cell r="J387">
            <v>94.6</v>
          </cell>
          <cell r="K387">
            <v>94.6</v>
          </cell>
          <cell r="L387">
            <v>94.3</v>
          </cell>
          <cell r="M387">
            <v>94.8</v>
          </cell>
          <cell r="N387">
            <v>94.3</v>
          </cell>
          <cell r="O387">
            <v>94.8</v>
          </cell>
          <cell r="P387">
            <v>97.6</v>
          </cell>
          <cell r="Q387">
            <v>97.3</v>
          </cell>
          <cell r="S387">
            <v>38610</v>
          </cell>
        </row>
        <row r="388">
          <cell r="A388">
            <v>387</v>
          </cell>
          <cell r="B388">
            <v>366</v>
          </cell>
          <cell r="C388">
            <v>561235100</v>
          </cell>
          <cell r="D388" t="str">
            <v>371</v>
          </cell>
          <cell r="E388" t="str">
            <v>Kerze, einzeln o. Mehrstückpackung</v>
          </cell>
          <cell r="F388">
            <v>119.8</v>
          </cell>
          <cell r="G388">
            <v>119.8</v>
          </cell>
          <cell r="H388">
            <v>119.8</v>
          </cell>
          <cell r="I388">
            <v>124.5</v>
          </cell>
          <cell r="J388">
            <v>124.5</v>
          </cell>
          <cell r="K388">
            <v>124.5</v>
          </cell>
          <cell r="L388">
            <v>124.5</v>
          </cell>
          <cell r="M388">
            <v>124.5</v>
          </cell>
          <cell r="N388">
            <v>120.2</v>
          </cell>
          <cell r="O388">
            <v>120.2</v>
          </cell>
          <cell r="P388">
            <v>120.2</v>
          </cell>
          <cell r="Q388">
            <v>120.2</v>
          </cell>
          <cell r="S388">
            <v>38710</v>
          </cell>
        </row>
        <row r="389">
          <cell r="A389">
            <v>388</v>
          </cell>
          <cell r="B389">
            <v>367</v>
          </cell>
          <cell r="C389">
            <v>561219100</v>
          </cell>
          <cell r="D389" t="str">
            <v>372</v>
          </cell>
          <cell r="E389" t="str">
            <v>Papierwaren für die Haushaltsführung</v>
          </cell>
          <cell r="F389">
            <v>106.7</v>
          </cell>
          <cell r="G389">
            <v>106.7</v>
          </cell>
          <cell r="H389">
            <v>106.7</v>
          </cell>
          <cell r="I389">
            <v>106</v>
          </cell>
          <cell r="J389">
            <v>105.2</v>
          </cell>
          <cell r="K389">
            <v>106</v>
          </cell>
          <cell r="L389">
            <v>106</v>
          </cell>
          <cell r="M389">
            <v>106</v>
          </cell>
          <cell r="N389">
            <v>108.1</v>
          </cell>
          <cell r="O389">
            <v>108.1</v>
          </cell>
          <cell r="P389">
            <v>107.4</v>
          </cell>
          <cell r="Q389">
            <v>107.4</v>
          </cell>
          <cell r="S389">
            <v>38810</v>
          </cell>
        </row>
        <row r="390">
          <cell r="A390">
            <v>389</v>
          </cell>
          <cell r="B390">
            <v>368</v>
          </cell>
          <cell r="C390">
            <v>561211200</v>
          </cell>
          <cell r="D390" t="str">
            <v>373</v>
          </cell>
          <cell r="E390" t="str">
            <v>Alu- o. Klarsichtfolie</v>
          </cell>
          <cell r="F390">
            <v>106</v>
          </cell>
          <cell r="G390">
            <v>106</v>
          </cell>
          <cell r="H390">
            <v>104.6</v>
          </cell>
          <cell r="I390">
            <v>104.6</v>
          </cell>
          <cell r="J390">
            <v>104.6</v>
          </cell>
          <cell r="K390">
            <v>104.6</v>
          </cell>
          <cell r="L390">
            <v>104</v>
          </cell>
          <cell r="M390">
            <v>104</v>
          </cell>
          <cell r="N390">
            <v>102.8</v>
          </cell>
          <cell r="O390">
            <v>102.2</v>
          </cell>
          <cell r="P390">
            <v>102.2</v>
          </cell>
          <cell r="Q390">
            <v>102.8</v>
          </cell>
          <cell r="S390">
            <v>38910</v>
          </cell>
        </row>
        <row r="391">
          <cell r="A391">
            <v>390</v>
          </cell>
          <cell r="B391">
            <v>930</v>
          </cell>
          <cell r="C391">
            <v>561211100</v>
          </cell>
          <cell r="D391" t="str">
            <v>374</v>
          </cell>
          <cell r="E391" t="str">
            <v>Klarsicht-Folie</v>
          </cell>
          <cell r="F391">
            <v>101.6</v>
          </cell>
          <cell r="G391">
            <v>99.2</v>
          </cell>
          <cell r="H391">
            <v>98.3</v>
          </cell>
          <cell r="I391">
            <v>99.2</v>
          </cell>
          <cell r="J391">
            <v>99.2</v>
          </cell>
          <cell r="K391">
            <v>100</v>
          </cell>
          <cell r="L391">
            <v>100</v>
          </cell>
          <cell r="M391">
            <v>98.3</v>
          </cell>
          <cell r="N391">
            <v>98.3</v>
          </cell>
          <cell r="O391">
            <v>98.3</v>
          </cell>
          <cell r="P391">
            <v>97.4</v>
          </cell>
          <cell r="Q391">
            <v>98.3</v>
          </cell>
          <cell r="S391">
            <v>39010</v>
          </cell>
        </row>
        <row r="392">
          <cell r="A392">
            <v>391</v>
          </cell>
          <cell r="B392">
            <v>369</v>
          </cell>
          <cell r="C392">
            <v>561239200</v>
          </cell>
          <cell r="D392" t="str">
            <v>375</v>
          </cell>
          <cell r="E392" t="str">
            <v>Verbrauchsgüter für die Haushaltsführung</v>
          </cell>
          <cell r="F392">
            <v>103.2</v>
          </cell>
          <cell r="G392">
            <v>104.7</v>
          </cell>
          <cell r="H392">
            <v>105.1</v>
          </cell>
          <cell r="I392">
            <v>105.8</v>
          </cell>
          <cell r="J392">
            <v>106.6</v>
          </cell>
          <cell r="K392">
            <v>106.6</v>
          </cell>
          <cell r="L392">
            <v>109.5</v>
          </cell>
          <cell r="M392">
            <v>110.5</v>
          </cell>
          <cell r="N392">
            <v>110.5</v>
          </cell>
          <cell r="O392">
            <v>110.5</v>
          </cell>
          <cell r="P392">
            <v>110.2</v>
          </cell>
          <cell r="Q392">
            <v>108</v>
          </cell>
          <cell r="S392">
            <v>39110</v>
          </cell>
        </row>
        <row r="393">
          <cell r="A393">
            <v>392</v>
          </cell>
          <cell r="B393">
            <v>931</v>
          </cell>
          <cell r="C393">
            <v>922130100</v>
          </cell>
          <cell r="D393" t="str">
            <v>376</v>
          </cell>
          <cell r="E393" t="str">
            <v>Piano</v>
          </cell>
          <cell r="F393">
            <v>106.4</v>
          </cell>
          <cell r="G393">
            <v>106.4</v>
          </cell>
          <cell r="H393">
            <v>106</v>
          </cell>
          <cell r="I393">
            <v>106</v>
          </cell>
          <cell r="J393">
            <v>106</v>
          </cell>
          <cell r="K393">
            <v>106.3</v>
          </cell>
          <cell r="L393">
            <v>106.5</v>
          </cell>
          <cell r="M393">
            <v>106.5</v>
          </cell>
          <cell r="N393">
            <v>105.9</v>
          </cell>
          <cell r="O393">
            <v>106.2</v>
          </cell>
          <cell r="P393">
            <v>106.2</v>
          </cell>
          <cell r="Q393">
            <v>106</v>
          </cell>
          <cell r="S393">
            <v>39210</v>
          </cell>
        </row>
        <row r="394">
          <cell r="A394">
            <v>393</v>
          </cell>
          <cell r="B394">
            <v>932</v>
          </cell>
          <cell r="C394">
            <v>922160100</v>
          </cell>
          <cell r="D394" t="str">
            <v>377</v>
          </cell>
          <cell r="E394" t="str">
            <v>Blockflöte</v>
          </cell>
          <cell r="F394">
            <v>113.1</v>
          </cell>
          <cell r="G394">
            <v>113.1</v>
          </cell>
          <cell r="H394">
            <v>113.1</v>
          </cell>
          <cell r="I394">
            <v>113.1</v>
          </cell>
          <cell r="J394">
            <v>113.9</v>
          </cell>
          <cell r="K394">
            <v>113.9</v>
          </cell>
          <cell r="L394">
            <v>113.9</v>
          </cell>
          <cell r="M394">
            <v>113.7</v>
          </cell>
          <cell r="N394">
            <v>114.5</v>
          </cell>
          <cell r="O394">
            <v>114.5</v>
          </cell>
          <cell r="P394">
            <v>114.5</v>
          </cell>
          <cell r="Q394">
            <v>114.5</v>
          </cell>
          <cell r="S394">
            <v>39310</v>
          </cell>
        </row>
        <row r="395">
          <cell r="A395">
            <v>394</v>
          </cell>
          <cell r="B395">
            <v>933</v>
          </cell>
          <cell r="C395">
            <v>922150100</v>
          </cell>
          <cell r="D395" t="str">
            <v>378</v>
          </cell>
          <cell r="E395" t="str">
            <v>Gitarre</v>
          </cell>
          <cell r="F395">
            <v>100.6</v>
          </cell>
          <cell r="G395">
            <v>100.6</v>
          </cell>
          <cell r="H395">
            <v>100.8</v>
          </cell>
          <cell r="I395">
            <v>100.8</v>
          </cell>
          <cell r="J395">
            <v>101.5</v>
          </cell>
          <cell r="K395">
            <v>101.5</v>
          </cell>
          <cell r="L395">
            <v>102.3</v>
          </cell>
          <cell r="M395">
            <v>102.3</v>
          </cell>
          <cell r="N395">
            <v>101.7</v>
          </cell>
          <cell r="O395">
            <v>102.8</v>
          </cell>
          <cell r="P395">
            <v>102.8</v>
          </cell>
          <cell r="Q395">
            <v>101.6</v>
          </cell>
          <cell r="S395">
            <v>39410</v>
          </cell>
        </row>
        <row r="396">
          <cell r="A396">
            <v>395</v>
          </cell>
          <cell r="B396">
            <v>934</v>
          </cell>
          <cell r="C396">
            <v>922110100</v>
          </cell>
          <cell r="D396" t="str">
            <v>379</v>
          </cell>
          <cell r="E396" t="str">
            <v>Keyboard</v>
          </cell>
          <cell r="F396">
            <v>98.2</v>
          </cell>
          <cell r="G396">
            <v>97.7</v>
          </cell>
          <cell r="H396">
            <v>97.9</v>
          </cell>
          <cell r="I396">
            <v>97.9</v>
          </cell>
          <cell r="J396">
            <v>98</v>
          </cell>
          <cell r="K396">
            <v>98</v>
          </cell>
          <cell r="L396">
            <v>98.4</v>
          </cell>
          <cell r="M396">
            <v>98.4</v>
          </cell>
          <cell r="N396">
            <v>98.4</v>
          </cell>
          <cell r="O396">
            <v>98.1</v>
          </cell>
          <cell r="P396">
            <v>98.1</v>
          </cell>
          <cell r="Q396">
            <v>98</v>
          </cell>
          <cell r="S396">
            <v>39510</v>
          </cell>
        </row>
        <row r="397">
          <cell r="A397">
            <v>396</v>
          </cell>
          <cell r="B397">
            <v>370</v>
          </cell>
          <cell r="C397">
            <v>932019100</v>
          </cell>
          <cell r="D397" t="str">
            <v>380</v>
          </cell>
          <cell r="E397" t="str">
            <v>Andere Sportartikel</v>
          </cell>
          <cell r="F397">
            <v>102.3</v>
          </cell>
          <cell r="G397">
            <v>102.3</v>
          </cell>
          <cell r="H397">
            <v>102.3</v>
          </cell>
          <cell r="I397">
            <v>102.3</v>
          </cell>
          <cell r="J397">
            <v>103.2</v>
          </cell>
          <cell r="K397">
            <v>103.2</v>
          </cell>
          <cell r="L397">
            <v>100.8</v>
          </cell>
          <cell r="M397">
            <v>100.8</v>
          </cell>
          <cell r="N397">
            <v>89.8</v>
          </cell>
          <cell r="O397">
            <v>94.8</v>
          </cell>
          <cell r="P397">
            <v>94.8</v>
          </cell>
          <cell r="Q397">
            <v>94.8</v>
          </cell>
          <cell r="S397">
            <v>39610</v>
          </cell>
        </row>
        <row r="398">
          <cell r="A398">
            <v>397</v>
          </cell>
          <cell r="B398">
            <v>371</v>
          </cell>
          <cell r="C398">
            <v>932024100</v>
          </cell>
          <cell r="D398" t="str">
            <v>381</v>
          </cell>
          <cell r="E398" t="str">
            <v>Zelt</v>
          </cell>
          <cell r="F398">
            <v>89.8</v>
          </cell>
          <cell r="G398">
            <v>89.8</v>
          </cell>
          <cell r="H398">
            <v>88.6</v>
          </cell>
          <cell r="I398">
            <v>91.7</v>
          </cell>
          <cell r="J398">
            <v>87.4</v>
          </cell>
          <cell r="K398">
            <v>87.4</v>
          </cell>
          <cell r="L398">
            <v>90.5</v>
          </cell>
          <cell r="M398">
            <v>88</v>
          </cell>
          <cell r="N398">
            <v>86.5</v>
          </cell>
          <cell r="O398">
            <v>86.5</v>
          </cell>
          <cell r="P398">
            <v>86.5</v>
          </cell>
          <cell r="Q398">
            <v>86.5</v>
          </cell>
          <cell r="S398">
            <v>39710</v>
          </cell>
        </row>
        <row r="399">
          <cell r="A399">
            <v>398</v>
          </cell>
          <cell r="B399">
            <v>372</v>
          </cell>
          <cell r="C399">
            <v>511054100</v>
          </cell>
          <cell r="D399" t="str">
            <v>382</v>
          </cell>
          <cell r="E399" t="str">
            <v>Garten- und Campingmöbel</v>
          </cell>
          <cell r="F399">
            <v>103.2</v>
          </cell>
          <cell r="G399">
            <v>103.2</v>
          </cell>
          <cell r="H399">
            <v>103.2</v>
          </cell>
          <cell r="I399">
            <v>103.2</v>
          </cell>
          <cell r="J399">
            <v>103.7</v>
          </cell>
          <cell r="K399">
            <v>103.7</v>
          </cell>
          <cell r="L399">
            <v>103.9</v>
          </cell>
          <cell r="M399">
            <v>105.5</v>
          </cell>
          <cell r="N399">
            <v>103</v>
          </cell>
          <cell r="O399">
            <v>103</v>
          </cell>
          <cell r="P399">
            <v>101.9</v>
          </cell>
          <cell r="Q399">
            <v>101.9</v>
          </cell>
          <cell r="S399">
            <v>39810</v>
          </cell>
        </row>
        <row r="400">
          <cell r="A400">
            <v>399</v>
          </cell>
          <cell r="B400">
            <v>373</v>
          </cell>
          <cell r="C400">
            <v>932029300</v>
          </cell>
          <cell r="D400" t="str">
            <v>383</v>
          </cell>
          <cell r="E400" t="str">
            <v>Luftmatratze o. a. Campingartikel</v>
          </cell>
          <cell r="F400">
            <v>95.5</v>
          </cell>
          <cell r="G400">
            <v>94.3</v>
          </cell>
          <cell r="H400">
            <v>94.3</v>
          </cell>
          <cell r="I400">
            <v>94.4</v>
          </cell>
          <cell r="J400">
            <v>92.7</v>
          </cell>
          <cell r="K400">
            <v>92.7</v>
          </cell>
          <cell r="L400">
            <v>92.2</v>
          </cell>
          <cell r="M400">
            <v>94.2</v>
          </cell>
          <cell r="N400">
            <v>96.9</v>
          </cell>
          <cell r="O400">
            <v>93.9</v>
          </cell>
          <cell r="P400">
            <v>93.9</v>
          </cell>
          <cell r="Q400">
            <v>93.9</v>
          </cell>
          <cell r="S400">
            <v>39910</v>
          </cell>
        </row>
        <row r="401">
          <cell r="A401">
            <v>400</v>
          </cell>
          <cell r="B401">
            <v>374</v>
          </cell>
          <cell r="C401">
            <v>932012100</v>
          </cell>
          <cell r="D401" t="str">
            <v>384</v>
          </cell>
          <cell r="E401" t="str">
            <v>Ski o. a. Wintersportartikel</v>
          </cell>
          <cell r="F401">
            <v>89.6</v>
          </cell>
          <cell r="G401">
            <v>90.7</v>
          </cell>
          <cell r="H401">
            <v>87.5</v>
          </cell>
          <cell r="I401">
            <v>86.4</v>
          </cell>
          <cell r="J401">
            <v>86.4</v>
          </cell>
          <cell r="K401">
            <v>86.4</v>
          </cell>
          <cell r="L401">
            <v>86.4</v>
          </cell>
          <cell r="M401">
            <v>86.4</v>
          </cell>
          <cell r="N401">
            <v>86.4</v>
          </cell>
          <cell r="O401">
            <v>89.7</v>
          </cell>
          <cell r="P401">
            <v>89.7</v>
          </cell>
          <cell r="Q401">
            <v>86.3</v>
          </cell>
          <cell r="S401">
            <v>40010</v>
          </cell>
        </row>
        <row r="402">
          <cell r="A402">
            <v>401</v>
          </cell>
          <cell r="B402">
            <v>375</v>
          </cell>
          <cell r="C402">
            <v>932013100</v>
          </cell>
          <cell r="D402" t="str">
            <v>385</v>
          </cell>
          <cell r="E402" t="str">
            <v>Tennis-, Hockey-, Golfschläger o. ä.</v>
          </cell>
          <cell r="F402">
            <v>97.8</v>
          </cell>
          <cell r="G402">
            <v>100.4</v>
          </cell>
          <cell r="H402">
            <v>95.2</v>
          </cell>
          <cell r="I402">
            <v>92.6</v>
          </cell>
          <cell r="J402">
            <v>92.7</v>
          </cell>
          <cell r="K402">
            <v>90.6</v>
          </cell>
          <cell r="L402">
            <v>86.9</v>
          </cell>
          <cell r="M402">
            <v>89.5</v>
          </cell>
          <cell r="N402">
            <v>86.9</v>
          </cell>
          <cell r="O402">
            <v>85.4</v>
          </cell>
          <cell r="P402">
            <v>81.5</v>
          </cell>
          <cell r="Q402">
            <v>79.099999999999994</v>
          </cell>
          <cell r="S402">
            <v>40110</v>
          </cell>
        </row>
        <row r="403">
          <cell r="A403">
            <v>402</v>
          </cell>
          <cell r="B403">
            <v>376</v>
          </cell>
          <cell r="C403">
            <v>932011100</v>
          </cell>
          <cell r="D403" t="str">
            <v>386</v>
          </cell>
          <cell r="E403" t="str">
            <v>Fuß- o. a. Sportball</v>
          </cell>
          <cell r="F403">
            <v>97.9</v>
          </cell>
          <cell r="G403">
            <v>94.6</v>
          </cell>
          <cell r="H403">
            <v>94.6</v>
          </cell>
          <cell r="I403">
            <v>94.6</v>
          </cell>
          <cell r="J403">
            <v>97.7</v>
          </cell>
          <cell r="K403">
            <v>97.7</v>
          </cell>
          <cell r="L403">
            <v>96.4</v>
          </cell>
          <cell r="M403">
            <v>95.5</v>
          </cell>
          <cell r="N403">
            <v>95.5</v>
          </cell>
          <cell r="O403">
            <v>97.6</v>
          </cell>
          <cell r="P403">
            <v>92.5</v>
          </cell>
          <cell r="Q403">
            <v>90.8</v>
          </cell>
          <cell r="S403">
            <v>40210</v>
          </cell>
        </row>
        <row r="404">
          <cell r="A404">
            <v>403</v>
          </cell>
          <cell r="B404">
            <v>377</v>
          </cell>
          <cell r="C404">
            <v>932018200</v>
          </cell>
          <cell r="D404" t="str">
            <v>387</v>
          </cell>
          <cell r="E404" t="str">
            <v>Inline-Skates, Schlitt- o. Rollschuhe</v>
          </cell>
          <cell r="F404">
            <v>103.5</v>
          </cell>
          <cell r="G404">
            <v>102.8</v>
          </cell>
          <cell r="H404">
            <v>100.3</v>
          </cell>
          <cell r="I404">
            <v>99.6</v>
          </cell>
          <cell r="J404">
            <v>96.7</v>
          </cell>
          <cell r="K404">
            <v>94.9</v>
          </cell>
          <cell r="L404">
            <v>87</v>
          </cell>
          <cell r="M404">
            <v>82.8</v>
          </cell>
          <cell r="N404">
            <v>84.6</v>
          </cell>
          <cell r="O404">
            <v>82</v>
          </cell>
          <cell r="P404">
            <v>77.3</v>
          </cell>
          <cell r="Q404">
            <v>73.8</v>
          </cell>
          <cell r="S404">
            <v>40310</v>
          </cell>
        </row>
        <row r="405">
          <cell r="A405">
            <v>404</v>
          </cell>
          <cell r="B405">
            <v>379</v>
          </cell>
          <cell r="C405">
            <v>932014100</v>
          </cell>
          <cell r="D405" t="str">
            <v>388</v>
          </cell>
          <cell r="E405" t="str">
            <v>Fitnessgerät</v>
          </cell>
          <cell r="F405">
            <v>94.1</v>
          </cell>
          <cell r="G405">
            <v>96.2</v>
          </cell>
          <cell r="H405">
            <v>96.2</v>
          </cell>
          <cell r="I405">
            <v>97.8</v>
          </cell>
          <cell r="J405">
            <v>98</v>
          </cell>
          <cell r="K405">
            <v>98</v>
          </cell>
          <cell r="L405">
            <v>100.6</v>
          </cell>
          <cell r="M405">
            <v>97.4</v>
          </cell>
          <cell r="N405">
            <v>99.1</v>
          </cell>
          <cell r="O405">
            <v>100.6</v>
          </cell>
          <cell r="P405">
            <v>99.7</v>
          </cell>
          <cell r="Q405">
            <v>104.4</v>
          </cell>
          <cell r="S405">
            <v>40410</v>
          </cell>
        </row>
        <row r="406">
          <cell r="A406">
            <v>405</v>
          </cell>
          <cell r="B406">
            <v>180</v>
          </cell>
          <cell r="C406">
            <v>312349100</v>
          </cell>
          <cell r="D406" t="str">
            <v>389</v>
          </cell>
          <cell r="E406" t="str">
            <v>Kinder-Sporthose</v>
          </cell>
          <cell r="F406">
            <v>110.8</v>
          </cell>
          <cell r="G406">
            <v>106.6</v>
          </cell>
          <cell r="H406">
            <v>106.6</v>
          </cell>
          <cell r="I406">
            <v>109.3</v>
          </cell>
          <cell r="J406">
            <v>108.1</v>
          </cell>
          <cell r="K406">
            <v>109.3</v>
          </cell>
          <cell r="L406">
            <v>113.2</v>
          </cell>
          <cell r="M406">
            <v>111.3</v>
          </cell>
          <cell r="N406">
            <v>111</v>
          </cell>
          <cell r="O406">
            <v>108.2</v>
          </cell>
          <cell r="P406">
            <v>110.7</v>
          </cell>
          <cell r="Q406">
            <v>106.9</v>
          </cell>
          <cell r="S406">
            <v>40510</v>
          </cell>
        </row>
        <row r="407">
          <cell r="A407">
            <v>406</v>
          </cell>
          <cell r="B407">
            <v>935</v>
          </cell>
          <cell r="C407">
            <v>931011100</v>
          </cell>
          <cell r="D407" t="str">
            <v>390</v>
          </cell>
          <cell r="E407" t="str">
            <v>Skatspiel</v>
          </cell>
          <cell r="F407">
            <v>95.8</v>
          </cell>
          <cell r="G407">
            <v>95.8</v>
          </cell>
          <cell r="H407">
            <v>97.4</v>
          </cell>
          <cell r="I407">
            <v>96.3</v>
          </cell>
          <cell r="J407">
            <v>96.9</v>
          </cell>
          <cell r="K407">
            <v>98</v>
          </cell>
          <cell r="L407">
            <v>99</v>
          </cell>
          <cell r="M407">
            <v>102</v>
          </cell>
          <cell r="N407">
            <v>102</v>
          </cell>
          <cell r="O407">
            <v>98.4</v>
          </cell>
          <cell r="P407">
            <v>105.1</v>
          </cell>
          <cell r="Q407">
            <v>105.1</v>
          </cell>
          <cell r="S407">
            <v>40610</v>
          </cell>
        </row>
        <row r="408">
          <cell r="A408">
            <v>407</v>
          </cell>
          <cell r="B408">
            <v>380</v>
          </cell>
          <cell r="C408">
            <v>931011200</v>
          </cell>
          <cell r="D408" t="str">
            <v>391</v>
          </cell>
          <cell r="E408" t="str">
            <v>Spielesammlung o. a. Gesellschaftsspiel</v>
          </cell>
          <cell r="F408">
            <v>110.4</v>
          </cell>
          <cell r="G408">
            <v>110.4</v>
          </cell>
          <cell r="H408">
            <v>110.4</v>
          </cell>
          <cell r="I408">
            <v>110.4</v>
          </cell>
          <cell r="J408">
            <v>111.3</v>
          </cell>
          <cell r="K408">
            <v>111.4</v>
          </cell>
          <cell r="L408">
            <v>112.1</v>
          </cell>
          <cell r="M408">
            <v>112.1</v>
          </cell>
          <cell r="N408">
            <v>112.1</v>
          </cell>
          <cell r="O408">
            <v>112.1</v>
          </cell>
          <cell r="P408">
            <v>112.5</v>
          </cell>
          <cell r="Q408">
            <v>112.5</v>
          </cell>
          <cell r="S408">
            <v>40710</v>
          </cell>
        </row>
        <row r="409">
          <cell r="A409">
            <v>408</v>
          </cell>
          <cell r="B409">
            <v>381</v>
          </cell>
          <cell r="C409">
            <v>931017100</v>
          </cell>
          <cell r="D409" t="str">
            <v>392</v>
          </cell>
          <cell r="E409" t="str">
            <v>Puppe, auch Barbiepuppe</v>
          </cell>
          <cell r="F409">
            <v>102.8</v>
          </cell>
          <cell r="G409">
            <v>103.5</v>
          </cell>
          <cell r="H409">
            <v>103.5</v>
          </cell>
          <cell r="I409">
            <v>102.4</v>
          </cell>
          <cell r="J409">
            <v>102.1</v>
          </cell>
          <cell r="K409">
            <v>102.1</v>
          </cell>
          <cell r="L409">
            <v>97.4</v>
          </cell>
          <cell r="M409">
            <v>99.1</v>
          </cell>
          <cell r="N409">
            <v>99.7</v>
          </cell>
          <cell r="O409">
            <v>101.7</v>
          </cell>
          <cell r="P409">
            <v>101.7</v>
          </cell>
          <cell r="Q409">
            <v>101.7</v>
          </cell>
          <cell r="S409">
            <v>40810</v>
          </cell>
        </row>
        <row r="410">
          <cell r="A410">
            <v>409</v>
          </cell>
          <cell r="B410">
            <v>382</v>
          </cell>
          <cell r="C410">
            <v>931018100</v>
          </cell>
          <cell r="D410" t="str">
            <v>393</v>
          </cell>
          <cell r="E410" t="str">
            <v>Teddybär o. a. Plüschtier</v>
          </cell>
          <cell r="F410">
            <v>102.7</v>
          </cell>
          <cell r="G410">
            <v>103.1</v>
          </cell>
          <cell r="H410">
            <v>101.9</v>
          </cell>
          <cell r="I410">
            <v>102.8</v>
          </cell>
          <cell r="J410">
            <v>102.4</v>
          </cell>
          <cell r="K410">
            <v>102.4</v>
          </cell>
          <cell r="L410">
            <v>102</v>
          </cell>
          <cell r="M410">
            <v>99.6</v>
          </cell>
          <cell r="N410">
            <v>101.7</v>
          </cell>
          <cell r="O410">
            <v>102.4</v>
          </cell>
          <cell r="P410">
            <v>102.4</v>
          </cell>
          <cell r="Q410">
            <v>102.4</v>
          </cell>
          <cell r="S410">
            <v>40910</v>
          </cell>
        </row>
        <row r="411">
          <cell r="A411">
            <v>410</v>
          </cell>
          <cell r="B411">
            <v>383</v>
          </cell>
          <cell r="C411">
            <v>931014100</v>
          </cell>
          <cell r="D411" t="str">
            <v>394</v>
          </cell>
          <cell r="E411" t="str">
            <v>Kunststoffbaukasten</v>
          </cell>
          <cell r="F411">
            <v>100.1</v>
          </cell>
          <cell r="G411">
            <v>100.1</v>
          </cell>
          <cell r="H411">
            <v>100.1</v>
          </cell>
          <cell r="I411">
            <v>99.3</v>
          </cell>
          <cell r="J411">
            <v>99.3</v>
          </cell>
          <cell r="K411">
            <v>99.2</v>
          </cell>
          <cell r="L411">
            <v>100.5</v>
          </cell>
          <cell r="M411">
            <v>101.1</v>
          </cell>
          <cell r="N411">
            <v>100.4</v>
          </cell>
          <cell r="O411">
            <v>99.7</v>
          </cell>
          <cell r="P411">
            <v>100</v>
          </cell>
          <cell r="Q411">
            <v>98.1</v>
          </cell>
          <cell r="S411">
            <v>41010</v>
          </cell>
        </row>
        <row r="412">
          <cell r="A412">
            <v>411</v>
          </cell>
          <cell r="B412">
            <v>385</v>
          </cell>
          <cell r="C412">
            <v>931013100</v>
          </cell>
          <cell r="D412" t="str">
            <v>395</v>
          </cell>
          <cell r="E412" t="str">
            <v>Elektrische Modelleisenbahnen o. Zubehör</v>
          </cell>
          <cell r="F412">
            <v>106.2</v>
          </cell>
          <cell r="G412">
            <v>108.7</v>
          </cell>
          <cell r="H412">
            <v>108.7</v>
          </cell>
          <cell r="I412">
            <v>108.7</v>
          </cell>
          <cell r="J412">
            <v>109.6</v>
          </cell>
          <cell r="K412">
            <v>109.3</v>
          </cell>
          <cell r="L412">
            <v>109.3</v>
          </cell>
          <cell r="M412">
            <v>109.3</v>
          </cell>
          <cell r="N412">
            <v>109.3</v>
          </cell>
          <cell r="O412">
            <v>109.3</v>
          </cell>
          <cell r="P412">
            <v>109.6</v>
          </cell>
          <cell r="Q412">
            <v>111.8</v>
          </cell>
          <cell r="S412">
            <v>41110</v>
          </cell>
        </row>
        <row r="413">
          <cell r="A413">
            <v>412</v>
          </cell>
          <cell r="B413">
            <v>386</v>
          </cell>
          <cell r="C413">
            <v>931018200</v>
          </cell>
          <cell r="D413" t="str">
            <v>396</v>
          </cell>
          <cell r="E413" t="str">
            <v>Spielzeugauto, funkferngesteuert</v>
          </cell>
          <cell r="F413">
            <v>91.7</v>
          </cell>
          <cell r="G413">
            <v>92.3</v>
          </cell>
          <cell r="H413">
            <v>93.3</v>
          </cell>
          <cell r="I413">
            <v>92.2</v>
          </cell>
          <cell r="J413">
            <v>93.2</v>
          </cell>
          <cell r="K413">
            <v>93.2</v>
          </cell>
          <cell r="L413">
            <v>91.6</v>
          </cell>
          <cell r="M413">
            <v>92.1</v>
          </cell>
          <cell r="N413">
            <v>91.6</v>
          </cell>
          <cell r="O413">
            <v>91</v>
          </cell>
          <cell r="P413">
            <v>91.4</v>
          </cell>
          <cell r="Q413">
            <v>93</v>
          </cell>
          <cell r="S413">
            <v>41210</v>
          </cell>
        </row>
        <row r="414">
          <cell r="A414">
            <v>413</v>
          </cell>
          <cell r="B414">
            <v>387</v>
          </cell>
          <cell r="C414">
            <v>931012100</v>
          </cell>
          <cell r="D414" t="str">
            <v>397</v>
          </cell>
          <cell r="E414" t="str">
            <v>Spielekonsole</v>
          </cell>
          <cell r="F414">
            <v>74.599999999999994</v>
          </cell>
          <cell r="G414">
            <v>73.7</v>
          </cell>
          <cell r="H414">
            <v>71.8</v>
          </cell>
          <cell r="I414">
            <v>72.3</v>
          </cell>
          <cell r="J414">
            <v>71.900000000000006</v>
          </cell>
          <cell r="K414">
            <v>71.900000000000006</v>
          </cell>
          <cell r="L414">
            <v>70.8</v>
          </cell>
          <cell r="M414">
            <v>71.900000000000006</v>
          </cell>
          <cell r="N414">
            <v>65.099999999999994</v>
          </cell>
          <cell r="O414">
            <v>62.6</v>
          </cell>
          <cell r="P414">
            <v>61.9</v>
          </cell>
          <cell r="Q414">
            <v>62.4</v>
          </cell>
          <cell r="S414">
            <v>41310</v>
          </cell>
        </row>
        <row r="415">
          <cell r="A415">
            <v>414</v>
          </cell>
          <cell r="B415">
            <v>388</v>
          </cell>
          <cell r="C415">
            <v>931012200</v>
          </cell>
          <cell r="D415" t="str">
            <v>398</v>
          </cell>
          <cell r="E415" t="str">
            <v>Spiel für Spielekonsole</v>
          </cell>
          <cell r="F415">
            <v>107.1</v>
          </cell>
          <cell r="G415">
            <v>107.1</v>
          </cell>
          <cell r="H415">
            <v>107.8</v>
          </cell>
          <cell r="I415">
            <v>107.4</v>
          </cell>
          <cell r="J415">
            <v>107.4</v>
          </cell>
          <cell r="K415">
            <v>107.4</v>
          </cell>
          <cell r="L415">
            <v>106.5</v>
          </cell>
          <cell r="M415">
            <v>106.5</v>
          </cell>
          <cell r="N415">
            <v>107.1</v>
          </cell>
          <cell r="O415">
            <v>107.1</v>
          </cell>
          <cell r="P415">
            <v>106.7</v>
          </cell>
          <cell r="Q415">
            <v>106.1</v>
          </cell>
          <cell r="S415">
            <v>41410</v>
          </cell>
        </row>
        <row r="416">
          <cell r="A416">
            <v>415</v>
          </cell>
          <cell r="B416">
            <v>354</v>
          </cell>
          <cell r="C416">
            <v>914024100</v>
          </cell>
          <cell r="D416" t="str">
            <v>356</v>
          </cell>
          <cell r="E416" t="str">
            <v>PC-Spiel (aktuelles Action-Spiel)</v>
          </cell>
          <cell r="F416">
            <v>98.7</v>
          </cell>
          <cell r="G416">
            <v>96.6</v>
          </cell>
          <cell r="H416">
            <v>97.9</v>
          </cell>
          <cell r="I416">
            <v>97.9</v>
          </cell>
          <cell r="J416">
            <v>100.1</v>
          </cell>
          <cell r="K416">
            <v>100.1</v>
          </cell>
          <cell r="L416">
            <v>100.6</v>
          </cell>
          <cell r="M416">
            <v>99.1</v>
          </cell>
          <cell r="N416">
            <v>97.9</v>
          </cell>
          <cell r="O416">
            <v>95.9</v>
          </cell>
          <cell r="P416">
            <v>98.5</v>
          </cell>
          <cell r="Q416">
            <v>97.4</v>
          </cell>
          <cell r="S416">
            <v>41510</v>
          </cell>
        </row>
        <row r="417">
          <cell r="A417">
            <v>416</v>
          </cell>
          <cell r="B417">
            <v>390</v>
          </cell>
          <cell r="C417">
            <v>934011100</v>
          </cell>
          <cell r="D417" t="str">
            <v>399</v>
          </cell>
          <cell r="E417" t="str">
            <v>Wellensittich o. a. Heimtier</v>
          </cell>
          <cell r="F417">
            <v>101.5</v>
          </cell>
          <cell r="G417">
            <v>102.7</v>
          </cell>
          <cell r="H417">
            <v>102.7</v>
          </cell>
          <cell r="I417">
            <v>102.7</v>
          </cell>
          <cell r="J417">
            <v>102.7</v>
          </cell>
          <cell r="K417">
            <v>102.7</v>
          </cell>
          <cell r="L417">
            <v>105.7</v>
          </cell>
          <cell r="M417">
            <v>105.7</v>
          </cell>
          <cell r="N417">
            <v>105.7</v>
          </cell>
          <cell r="O417">
            <v>104.4</v>
          </cell>
          <cell r="P417">
            <v>106.2</v>
          </cell>
          <cell r="Q417">
            <v>106.2</v>
          </cell>
          <cell r="S417">
            <v>41610</v>
          </cell>
        </row>
        <row r="418">
          <cell r="A418">
            <v>417</v>
          </cell>
          <cell r="B418">
            <v>391</v>
          </cell>
          <cell r="C418">
            <v>934031200</v>
          </cell>
          <cell r="D418" t="str">
            <v>400</v>
          </cell>
          <cell r="E418" t="str">
            <v>Gebrauchsgut für die Heimtierhaltung</v>
          </cell>
          <cell r="F418">
            <v>102.8</v>
          </cell>
          <cell r="G418">
            <v>102.8</v>
          </cell>
          <cell r="H418">
            <v>104.1</v>
          </cell>
          <cell r="I418">
            <v>104.1</v>
          </cell>
          <cell r="J418">
            <v>103.6</v>
          </cell>
          <cell r="K418">
            <v>104.5</v>
          </cell>
          <cell r="L418">
            <v>104.1</v>
          </cell>
          <cell r="M418">
            <v>104</v>
          </cell>
          <cell r="N418">
            <v>102.9</v>
          </cell>
          <cell r="O418">
            <v>100.6</v>
          </cell>
          <cell r="P418">
            <v>99.4</v>
          </cell>
          <cell r="Q418">
            <v>99.4</v>
          </cell>
          <cell r="S418">
            <v>41710</v>
          </cell>
        </row>
        <row r="419">
          <cell r="A419">
            <v>418</v>
          </cell>
          <cell r="B419">
            <v>392</v>
          </cell>
          <cell r="C419">
            <v>934053100</v>
          </cell>
          <cell r="D419" t="str">
            <v>401</v>
          </cell>
          <cell r="E419" t="str">
            <v>Hunde- o. Katzenfutter</v>
          </cell>
          <cell r="F419">
            <v>100.1</v>
          </cell>
          <cell r="G419">
            <v>100.1</v>
          </cell>
          <cell r="H419">
            <v>100.1</v>
          </cell>
          <cell r="I419">
            <v>101.2</v>
          </cell>
          <cell r="J419">
            <v>100.1</v>
          </cell>
          <cell r="K419">
            <v>100.1</v>
          </cell>
          <cell r="L419">
            <v>101.2</v>
          </cell>
          <cell r="M419">
            <v>100.1</v>
          </cell>
          <cell r="N419">
            <v>97.8</v>
          </cell>
          <cell r="O419">
            <v>97.8</v>
          </cell>
          <cell r="P419">
            <v>97.8</v>
          </cell>
          <cell r="Q419">
            <v>97.8</v>
          </cell>
          <cell r="S419">
            <v>41810</v>
          </cell>
        </row>
        <row r="420">
          <cell r="A420">
            <v>419</v>
          </cell>
          <cell r="B420">
            <v>393</v>
          </cell>
          <cell r="C420">
            <v>934053200</v>
          </cell>
          <cell r="D420" t="str">
            <v>402</v>
          </cell>
          <cell r="E420" t="str">
            <v>Vogelfutter</v>
          </cell>
          <cell r="F420">
            <v>99</v>
          </cell>
          <cell r="G420">
            <v>99</v>
          </cell>
          <cell r="H420">
            <v>99.6</v>
          </cell>
          <cell r="I420">
            <v>99</v>
          </cell>
          <cell r="J420">
            <v>99</v>
          </cell>
          <cell r="K420">
            <v>99</v>
          </cell>
          <cell r="L420">
            <v>101.4</v>
          </cell>
          <cell r="M420">
            <v>101.4</v>
          </cell>
          <cell r="N420">
            <v>101.4</v>
          </cell>
          <cell r="O420">
            <v>101.4</v>
          </cell>
          <cell r="P420">
            <v>101.4</v>
          </cell>
          <cell r="Q420">
            <v>101.4</v>
          </cell>
          <cell r="S420">
            <v>41910</v>
          </cell>
        </row>
        <row r="421">
          <cell r="A421">
            <v>420</v>
          </cell>
          <cell r="B421">
            <v>936</v>
          </cell>
          <cell r="C421">
            <v>934053300</v>
          </cell>
          <cell r="D421" t="str">
            <v>403</v>
          </cell>
          <cell r="E421" t="str">
            <v>Katzenfutter</v>
          </cell>
          <cell r="F421">
            <v>106.7</v>
          </cell>
          <cell r="G421">
            <v>109.1</v>
          </cell>
          <cell r="H421">
            <v>109.1</v>
          </cell>
          <cell r="I421">
            <v>109.1</v>
          </cell>
          <cell r="J421">
            <v>109.1</v>
          </cell>
          <cell r="K421">
            <v>109.1</v>
          </cell>
          <cell r="L421">
            <v>110.3</v>
          </cell>
          <cell r="M421">
            <v>110.3</v>
          </cell>
          <cell r="N421">
            <v>110.3</v>
          </cell>
          <cell r="O421">
            <v>110.3</v>
          </cell>
          <cell r="P421">
            <v>110.3</v>
          </cell>
          <cell r="Q421">
            <v>109.2</v>
          </cell>
          <cell r="S421">
            <v>42010</v>
          </cell>
        </row>
        <row r="422">
          <cell r="A422">
            <v>421</v>
          </cell>
          <cell r="B422">
            <v>394</v>
          </cell>
          <cell r="C422">
            <v>934055100</v>
          </cell>
          <cell r="D422" t="str">
            <v>404</v>
          </cell>
          <cell r="E422" t="str">
            <v>Anderes Verbrauchsgut für die Heimtierhaltung</v>
          </cell>
          <cell r="F422">
            <v>106.7</v>
          </cell>
          <cell r="G422">
            <v>106.7</v>
          </cell>
          <cell r="H422">
            <v>106.7</v>
          </cell>
          <cell r="I422">
            <v>106.2</v>
          </cell>
          <cell r="J422">
            <v>106.7</v>
          </cell>
          <cell r="K422">
            <v>106</v>
          </cell>
          <cell r="L422">
            <v>108.6</v>
          </cell>
          <cell r="M422">
            <v>108.6</v>
          </cell>
          <cell r="N422">
            <v>108.1</v>
          </cell>
          <cell r="O422">
            <v>108.1</v>
          </cell>
          <cell r="P422">
            <v>107.5</v>
          </cell>
          <cell r="Q422">
            <v>107.5</v>
          </cell>
          <cell r="S422">
            <v>42110</v>
          </cell>
        </row>
        <row r="423">
          <cell r="A423">
            <v>422</v>
          </cell>
          <cell r="B423">
            <v>395</v>
          </cell>
          <cell r="C423">
            <v>933040100</v>
          </cell>
          <cell r="D423" t="str">
            <v>405</v>
          </cell>
          <cell r="E423" t="str">
            <v>Blumentopf o. Blumenkasten</v>
          </cell>
          <cell r="F423">
            <v>97</v>
          </cell>
          <cell r="G423">
            <v>97</v>
          </cell>
          <cell r="H423">
            <v>97</v>
          </cell>
          <cell r="I423">
            <v>97</v>
          </cell>
          <cell r="J423">
            <v>95.7</v>
          </cell>
          <cell r="K423">
            <v>95.7</v>
          </cell>
          <cell r="L423">
            <v>95.7</v>
          </cell>
          <cell r="M423">
            <v>94.5</v>
          </cell>
          <cell r="N423">
            <v>94.5</v>
          </cell>
          <cell r="O423">
            <v>94.5</v>
          </cell>
          <cell r="P423">
            <v>94.5</v>
          </cell>
          <cell r="Q423">
            <v>94.5</v>
          </cell>
          <cell r="S423">
            <v>42210</v>
          </cell>
        </row>
        <row r="424">
          <cell r="A424">
            <v>423</v>
          </cell>
          <cell r="B424">
            <v>396</v>
          </cell>
          <cell r="C424">
            <v>552010400</v>
          </cell>
          <cell r="D424" t="str">
            <v>406</v>
          </cell>
          <cell r="E424" t="str">
            <v>Werkzeug für die Gartenpflege aus Kunststoff</v>
          </cell>
          <cell r="F424">
            <v>101.3</v>
          </cell>
          <cell r="G424">
            <v>101.3</v>
          </cell>
          <cell r="H424">
            <v>99.9</v>
          </cell>
          <cell r="I424">
            <v>99.9</v>
          </cell>
          <cell r="J424">
            <v>98.9</v>
          </cell>
          <cell r="K424">
            <v>97.7</v>
          </cell>
          <cell r="L424">
            <v>96.9</v>
          </cell>
          <cell r="M424">
            <v>89.7</v>
          </cell>
          <cell r="N424">
            <v>89.7</v>
          </cell>
          <cell r="O424">
            <v>90.5</v>
          </cell>
          <cell r="P424">
            <v>91</v>
          </cell>
          <cell r="Q424">
            <v>92.6</v>
          </cell>
          <cell r="S424">
            <v>42310</v>
          </cell>
        </row>
        <row r="425">
          <cell r="A425">
            <v>424</v>
          </cell>
          <cell r="B425">
            <v>397</v>
          </cell>
          <cell r="C425">
            <v>933059100</v>
          </cell>
          <cell r="D425" t="str">
            <v>407</v>
          </cell>
          <cell r="E425" t="str">
            <v>Verbrauchsgüter für die Gartenpflege</v>
          </cell>
          <cell r="F425">
            <v>103.6</v>
          </cell>
          <cell r="G425">
            <v>103.9</v>
          </cell>
          <cell r="H425">
            <v>104.5</v>
          </cell>
          <cell r="I425">
            <v>103.9</v>
          </cell>
          <cell r="J425">
            <v>104.2</v>
          </cell>
          <cell r="K425">
            <v>104.2</v>
          </cell>
          <cell r="L425">
            <v>106.3</v>
          </cell>
          <cell r="M425">
            <v>104.8</v>
          </cell>
          <cell r="N425">
            <v>104.8</v>
          </cell>
          <cell r="O425">
            <v>105.1</v>
          </cell>
          <cell r="P425">
            <v>105.1</v>
          </cell>
          <cell r="Q425">
            <v>103.9</v>
          </cell>
          <cell r="S425">
            <v>42410</v>
          </cell>
        </row>
        <row r="426">
          <cell r="A426">
            <v>425</v>
          </cell>
          <cell r="B426">
            <v>398</v>
          </cell>
          <cell r="C426">
            <v>933051100</v>
          </cell>
          <cell r="D426" t="str">
            <v>408</v>
          </cell>
          <cell r="E426" t="str">
            <v>Blumendünger</v>
          </cell>
          <cell r="F426">
            <v>102.7</v>
          </cell>
          <cell r="G426">
            <v>102.7</v>
          </cell>
          <cell r="H426">
            <v>103.1</v>
          </cell>
          <cell r="I426">
            <v>103.1</v>
          </cell>
          <cell r="J426">
            <v>101.2</v>
          </cell>
          <cell r="K426">
            <v>101.8</v>
          </cell>
          <cell r="L426">
            <v>98.5</v>
          </cell>
          <cell r="M426">
            <v>98.8</v>
          </cell>
          <cell r="N426">
            <v>98.8</v>
          </cell>
          <cell r="O426">
            <v>97.5</v>
          </cell>
          <cell r="P426">
            <v>97.5</v>
          </cell>
          <cell r="Q426">
            <v>97.5</v>
          </cell>
          <cell r="S426">
            <v>42510</v>
          </cell>
        </row>
        <row r="427">
          <cell r="A427">
            <v>426</v>
          </cell>
          <cell r="B427">
            <v>399</v>
          </cell>
          <cell r="C427">
            <v>431010100</v>
          </cell>
          <cell r="D427" t="str">
            <v>409</v>
          </cell>
          <cell r="E427" t="str">
            <v>Tapete</v>
          </cell>
          <cell r="F427">
            <v>100.7</v>
          </cell>
          <cell r="G427">
            <v>100.1</v>
          </cell>
          <cell r="H427">
            <v>100.1</v>
          </cell>
          <cell r="I427">
            <v>101</v>
          </cell>
          <cell r="J427">
            <v>102</v>
          </cell>
          <cell r="K427">
            <v>102</v>
          </cell>
          <cell r="L427">
            <v>102.2</v>
          </cell>
          <cell r="M427">
            <v>101.1</v>
          </cell>
          <cell r="N427">
            <v>101.1</v>
          </cell>
          <cell r="O427">
            <v>99.4</v>
          </cell>
          <cell r="P427">
            <v>99.6</v>
          </cell>
          <cell r="Q427">
            <v>99.6</v>
          </cell>
          <cell r="S427">
            <v>42610</v>
          </cell>
        </row>
        <row r="428">
          <cell r="A428">
            <v>427</v>
          </cell>
          <cell r="B428">
            <v>400</v>
          </cell>
          <cell r="C428">
            <v>431050100</v>
          </cell>
          <cell r="D428" t="str">
            <v>410</v>
          </cell>
          <cell r="E428" t="str">
            <v>Andere Waren für Schönheitsreparaturen</v>
          </cell>
          <cell r="F428">
            <v>107.5</v>
          </cell>
          <cell r="G428">
            <v>108.1</v>
          </cell>
          <cell r="H428">
            <v>108.1</v>
          </cell>
          <cell r="I428">
            <v>108.1</v>
          </cell>
          <cell r="J428">
            <v>108.4</v>
          </cell>
          <cell r="K428">
            <v>108.4</v>
          </cell>
          <cell r="L428">
            <v>110.4</v>
          </cell>
          <cell r="M428">
            <v>110.4</v>
          </cell>
          <cell r="N428">
            <v>111.8</v>
          </cell>
          <cell r="O428">
            <v>111.8</v>
          </cell>
          <cell r="P428">
            <v>112.3</v>
          </cell>
          <cell r="Q428">
            <v>112.3</v>
          </cell>
          <cell r="S428">
            <v>42710</v>
          </cell>
        </row>
        <row r="429">
          <cell r="A429">
            <v>428</v>
          </cell>
          <cell r="B429">
            <v>401</v>
          </cell>
          <cell r="C429">
            <v>552020500</v>
          </cell>
          <cell r="D429" t="str">
            <v>411</v>
          </cell>
          <cell r="E429" t="str">
            <v>Malerpinsel o. Farbroller</v>
          </cell>
          <cell r="F429">
            <v>102.7</v>
          </cell>
          <cell r="G429">
            <v>102.7</v>
          </cell>
          <cell r="H429">
            <v>101.7</v>
          </cell>
          <cell r="I429">
            <v>102.1</v>
          </cell>
          <cell r="J429">
            <v>102.1</v>
          </cell>
          <cell r="K429">
            <v>102.4</v>
          </cell>
          <cell r="L429">
            <v>103.7</v>
          </cell>
          <cell r="M429">
            <v>103.7</v>
          </cell>
          <cell r="N429">
            <v>105</v>
          </cell>
          <cell r="O429">
            <v>105.6</v>
          </cell>
          <cell r="P429">
            <v>106.5</v>
          </cell>
          <cell r="Q429">
            <v>105.9</v>
          </cell>
          <cell r="S429">
            <v>42810</v>
          </cell>
        </row>
        <row r="430">
          <cell r="A430">
            <v>429</v>
          </cell>
          <cell r="B430">
            <v>402</v>
          </cell>
          <cell r="C430">
            <v>431030200</v>
          </cell>
          <cell r="D430" t="str">
            <v>412</v>
          </cell>
          <cell r="E430" t="str">
            <v>Acrylfarbe</v>
          </cell>
          <cell r="F430">
            <v>103.7</v>
          </cell>
          <cell r="G430">
            <v>103.7</v>
          </cell>
          <cell r="H430">
            <v>102.3</v>
          </cell>
          <cell r="I430">
            <v>101.1</v>
          </cell>
          <cell r="J430">
            <v>102.4</v>
          </cell>
          <cell r="K430">
            <v>102.4</v>
          </cell>
          <cell r="L430">
            <v>102.7</v>
          </cell>
          <cell r="M430">
            <v>104</v>
          </cell>
          <cell r="N430">
            <v>103.9</v>
          </cell>
          <cell r="O430">
            <v>103.1</v>
          </cell>
          <cell r="P430">
            <v>102.4</v>
          </cell>
          <cell r="Q430">
            <v>102.6</v>
          </cell>
          <cell r="S430">
            <v>42910</v>
          </cell>
        </row>
        <row r="431">
          <cell r="A431">
            <v>430</v>
          </cell>
          <cell r="B431">
            <v>403</v>
          </cell>
          <cell r="C431">
            <v>431030100</v>
          </cell>
          <cell r="D431" t="str">
            <v>413</v>
          </cell>
          <cell r="E431" t="str">
            <v>Dispersionsfarbe</v>
          </cell>
          <cell r="F431">
            <v>97.1</v>
          </cell>
          <cell r="G431">
            <v>97.8</v>
          </cell>
          <cell r="H431">
            <v>97.4</v>
          </cell>
          <cell r="I431">
            <v>97.4</v>
          </cell>
          <cell r="J431">
            <v>97.8</v>
          </cell>
          <cell r="K431">
            <v>97.8</v>
          </cell>
          <cell r="L431">
            <v>97.2</v>
          </cell>
          <cell r="M431">
            <v>95.6</v>
          </cell>
          <cell r="N431">
            <v>96.1</v>
          </cell>
          <cell r="O431">
            <v>95</v>
          </cell>
          <cell r="P431">
            <v>95</v>
          </cell>
          <cell r="Q431">
            <v>95.2</v>
          </cell>
          <cell r="S431">
            <v>43010</v>
          </cell>
        </row>
        <row r="432">
          <cell r="A432">
            <v>431</v>
          </cell>
          <cell r="B432">
            <v>404</v>
          </cell>
          <cell r="C432">
            <v>431070100</v>
          </cell>
          <cell r="D432" t="str">
            <v>414</v>
          </cell>
          <cell r="E432" t="str">
            <v>Spachtelmasse o. Gips</v>
          </cell>
          <cell r="F432">
            <v>99</v>
          </cell>
          <cell r="G432">
            <v>99</v>
          </cell>
          <cell r="H432">
            <v>97.4</v>
          </cell>
          <cell r="I432">
            <v>96.8</v>
          </cell>
          <cell r="J432">
            <v>96.8</v>
          </cell>
          <cell r="K432">
            <v>97.9</v>
          </cell>
          <cell r="L432">
            <v>99</v>
          </cell>
          <cell r="M432">
            <v>99</v>
          </cell>
          <cell r="N432">
            <v>100</v>
          </cell>
          <cell r="O432">
            <v>99</v>
          </cell>
          <cell r="P432">
            <v>100</v>
          </cell>
          <cell r="Q432">
            <v>100.5</v>
          </cell>
          <cell r="S432">
            <v>43110</v>
          </cell>
        </row>
        <row r="433">
          <cell r="A433">
            <v>432</v>
          </cell>
          <cell r="B433">
            <v>937</v>
          </cell>
          <cell r="C433">
            <v>561239300</v>
          </cell>
          <cell r="D433" t="str">
            <v>415</v>
          </cell>
          <cell r="E433" t="str">
            <v>Zündhölzer, 10 Schachteln</v>
          </cell>
          <cell r="F433">
            <v>103.5</v>
          </cell>
          <cell r="G433">
            <v>103.5</v>
          </cell>
          <cell r="H433">
            <v>103.5</v>
          </cell>
          <cell r="I433">
            <v>103.5</v>
          </cell>
          <cell r="J433">
            <v>103.5</v>
          </cell>
          <cell r="K433">
            <v>103.5</v>
          </cell>
          <cell r="L433">
            <v>103.5</v>
          </cell>
          <cell r="M433">
            <v>103.5</v>
          </cell>
          <cell r="N433">
            <v>103.5</v>
          </cell>
          <cell r="O433">
            <v>103.5</v>
          </cell>
          <cell r="P433">
            <v>103.5</v>
          </cell>
          <cell r="Q433">
            <v>103.5</v>
          </cell>
          <cell r="S433">
            <v>43210</v>
          </cell>
        </row>
        <row r="434">
          <cell r="A434">
            <v>433</v>
          </cell>
          <cell r="B434">
            <v>405</v>
          </cell>
          <cell r="C434">
            <v>1232212100</v>
          </cell>
          <cell r="D434" t="str">
            <v>416</v>
          </cell>
          <cell r="E434" t="str">
            <v>Einwegfeuerzeug</v>
          </cell>
          <cell r="F434">
            <v>100.3</v>
          </cell>
          <cell r="G434">
            <v>98.5</v>
          </cell>
          <cell r="H434">
            <v>98.5</v>
          </cell>
          <cell r="I434">
            <v>97.9</v>
          </cell>
          <cell r="J434">
            <v>97.9</v>
          </cell>
          <cell r="K434">
            <v>97.9</v>
          </cell>
          <cell r="L434">
            <v>97.4</v>
          </cell>
          <cell r="M434">
            <v>97.4</v>
          </cell>
          <cell r="N434">
            <v>97.4</v>
          </cell>
          <cell r="O434">
            <v>97.4</v>
          </cell>
          <cell r="P434">
            <v>97.9</v>
          </cell>
          <cell r="Q434">
            <v>97.4</v>
          </cell>
          <cell r="S434">
            <v>43310</v>
          </cell>
        </row>
        <row r="435">
          <cell r="A435">
            <v>434</v>
          </cell>
          <cell r="B435">
            <v>546</v>
          </cell>
          <cell r="C435">
            <v>713000100</v>
          </cell>
          <cell r="D435" t="str">
            <v>557</v>
          </cell>
          <cell r="E435" t="str">
            <v>Fahrrad</v>
          </cell>
          <cell r="F435">
            <v>106.2</v>
          </cell>
          <cell r="G435">
            <v>106.1</v>
          </cell>
          <cell r="H435">
            <v>106.1</v>
          </cell>
          <cell r="I435">
            <v>105.8</v>
          </cell>
          <cell r="J435">
            <v>106.3</v>
          </cell>
          <cell r="K435">
            <v>106.3</v>
          </cell>
          <cell r="L435">
            <v>103.5</v>
          </cell>
          <cell r="M435">
            <v>104.9</v>
          </cell>
          <cell r="N435">
            <v>104.6</v>
          </cell>
          <cell r="O435">
            <v>104</v>
          </cell>
          <cell r="P435">
            <v>103.6</v>
          </cell>
          <cell r="Q435">
            <v>103.1</v>
          </cell>
          <cell r="S435">
            <v>43410</v>
          </cell>
        </row>
        <row r="436">
          <cell r="A436">
            <v>435</v>
          </cell>
          <cell r="B436">
            <v>547</v>
          </cell>
          <cell r="C436">
            <v>721071100</v>
          </cell>
          <cell r="D436" t="str">
            <v>558</v>
          </cell>
          <cell r="E436" t="str">
            <v>Reifen o. Schlauch für Fahrrad</v>
          </cell>
          <cell r="F436">
            <v>99</v>
          </cell>
          <cell r="G436">
            <v>100.1</v>
          </cell>
          <cell r="H436">
            <v>100.1</v>
          </cell>
          <cell r="I436">
            <v>100.1</v>
          </cell>
          <cell r="J436">
            <v>100.5</v>
          </cell>
          <cell r="K436">
            <v>100.5</v>
          </cell>
          <cell r="L436">
            <v>99.6</v>
          </cell>
          <cell r="M436">
            <v>99.3</v>
          </cell>
          <cell r="N436">
            <v>99.3</v>
          </cell>
          <cell r="O436">
            <v>99.7</v>
          </cell>
          <cell r="P436">
            <v>99.7</v>
          </cell>
          <cell r="Q436">
            <v>100.2</v>
          </cell>
          <cell r="S436">
            <v>43510</v>
          </cell>
        </row>
        <row r="437">
          <cell r="A437">
            <v>436</v>
          </cell>
          <cell r="B437">
            <v>548</v>
          </cell>
          <cell r="C437">
            <v>721079100</v>
          </cell>
          <cell r="D437" t="str">
            <v>559</v>
          </cell>
          <cell r="E437" t="str">
            <v>Zubehör o. Ersatzteile für Fahrräder</v>
          </cell>
          <cell r="F437">
            <v>109.7</v>
          </cell>
          <cell r="G437">
            <v>109.3</v>
          </cell>
          <cell r="H437">
            <v>109.2</v>
          </cell>
          <cell r="I437">
            <v>109.2</v>
          </cell>
          <cell r="J437">
            <v>109.3</v>
          </cell>
          <cell r="K437">
            <v>109.4</v>
          </cell>
          <cell r="L437">
            <v>108.9</v>
          </cell>
          <cell r="M437">
            <v>108</v>
          </cell>
          <cell r="N437">
            <v>108</v>
          </cell>
          <cell r="O437">
            <v>108.6</v>
          </cell>
          <cell r="P437">
            <v>108.6</v>
          </cell>
          <cell r="Q437">
            <v>108.6</v>
          </cell>
          <cell r="S437">
            <v>43610</v>
          </cell>
        </row>
        <row r="438">
          <cell r="A438">
            <v>437</v>
          </cell>
          <cell r="B438">
            <v>550</v>
          </cell>
          <cell r="C438">
            <v>313019100</v>
          </cell>
          <cell r="D438" t="str">
            <v>561</v>
          </cell>
          <cell r="E438" t="str">
            <v>Schutzhelm für Fahrrad</v>
          </cell>
          <cell r="F438">
            <v>95.4</v>
          </cell>
          <cell r="G438">
            <v>95.4</v>
          </cell>
          <cell r="H438">
            <v>95.4</v>
          </cell>
          <cell r="I438">
            <v>95.4</v>
          </cell>
          <cell r="J438">
            <v>96.2</v>
          </cell>
          <cell r="K438">
            <v>96.2</v>
          </cell>
          <cell r="L438">
            <v>93.5</v>
          </cell>
          <cell r="M438">
            <v>91</v>
          </cell>
          <cell r="N438">
            <v>90.9</v>
          </cell>
          <cell r="O438">
            <v>90.9</v>
          </cell>
          <cell r="P438">
            <v>90.9</v>
          </cell>
          <cell r="Q438">
            <v>90</v>
          </cell>
          <cell r="S438">
            <v>43710</v>
          </cell>
        </row>
        <row r="439">
          <cell r="A439">
            <v>438</v>
          </cell>
          <cell r="B439">
            <v>551</v>
          </cell>
          <cell r="C439">
            <v>721031100</v>
          </cell>
          <cell r="D439" t="str">
            <v>562</v>
          </cell>
          <cell r="E439" t="str">
            <v>Autobatterie</v>
          </cell>
          <cell r="F439">
            <v>102.3</v>
          </cell>
          <cell r="G439">
            <v>100.8</v>
          </cell>
          <cell r="H439">
            <v>101</v>
          </cell>
          <cell r="I439">
            <v>101</v>
          </cell>
          <cell r="J439">
            <v>102.8</v>
          </cell>
          <cell r="K439">
            <v>102.8</v>
          </cell>
          <cell r="L439">
            <v>104.1</v>
          </cell>
          <cell r="M439">
            <v>104</v>
          </cell>
          <cell r="N439">
            <v>104.1</v>
          </cell>
          <cell r="O439">
            <v>103.3</v>
          </cell>
          <cell r="P439">
            <v>104.4</v>
          </cell>
          <cell r="Q439">
            <v>104.6</v>
          </cell>
          <cell r="S439">
            <v>43810</v>
          </cell>
        </row>
        <row r="440">
          <cell r="A440">
            <v>439</v>
          </cell>
          <cell r="B440">
            <v>552</v>
          </cell>
          <cell r="C440">
            <v>721031200</v>
          </cell>
          <cell r="D440" t="str">
            <v>563</v>
          </cell>
          <cell r="E440" t="str">
            <v>Zündkerze</v>
          </cell>
          <cell r="F440">
            <v>114.8</v>
          </cell>
          <cell r="G440">
            <v>117.5</v>
          </cell>
          <cell r="H440">
            <v>118</v>
          </cell>
          <cell r="I440">
            <v>118</v>
          </cell>
          <cell r="J440">
            <v>119.6</v>
          </cell>
          <cell r="K440">
            <v>119.6</v>
          </cell>
          <cell r="L440">
            <v>117.3</v>
          </cell>
          <cell r="M440">
            <v>118.6</v>
          </cell>
          <cell r="N440">
            <v>119.7</v>
          </cell>
          <cell r="O440">
            <v>120</v>
          </cell>
          <cell r="P440">
            <v>120.1</v>
          </cell>
          <cell r="Q440">
            <v>120.6</v>
          </cell>
          <cell r="S440">
            <v>43910</v>
          </cell>
        </row>
        <row r="441">
          <cell r="A441">
            <v>440</v>
          </cell>
          <cell r="B441">
            <v>553</v>
          </cell>
          <cell r="C441">
            <v>721039200</v>
          </cell>
          <cell r="D441" t="str">
            <v>564</v>
          </cell>
          <cell r="E441" t="str">
            <v>Anderes Zubehör-, Ersatzteil für Kraftfahrzeuge</v>
          </cell>
          <cell r="F441">
            <v>112.6</v>
          </cell>
          <cell r="G441">
            <v>113.7</v>
          </cell>
          <cell r="H441">
            <v>114.8</v>
          </cell>
          <cell r="I441">
            <v>114.8</v>
          </cell>
          <cell r="J441">
            <v>115.4</v>
          </cell>
          <cell r="K441">
            <v>115.4</v>
          </cell>
          <cell r="L441">
            <v>114.9</v>
          </cell>
          <cell r="M441">
            <v>116</v>
          </cell>
          <cell r="N441">
            <v>115.4</v>
          </cell>
          <cell r="O441">
            <v>115.4</v>
          </cell>
          <cell r="P441">
            <v>116.3</v>
          </cell>
          <cell r="Q441">
            <v>116.2</v>
          </cell>
          <cell r="S441">
            <v>44010</v>
          </cell>
        </row>
        <row r="442">
          <cell r="A442">
            <v>441</v>
          </cell>
          <cell r="B442">
            <v>946</v>
          </cell>
          <cell r="C442">
            <v>721039400</v>
          </cell>
          <cell r="D442" t="str">
            <v>565</v>
          </cell>
          <cell r="E442" t="str">
            <v>Spurkreuz-Gleitschutz-Schneeketten</v>
          </cell>
          <cell r="F442">
            <v>97.8</v>
          </cell>
          <cell r="G442">
            <v>96.8</v>
          </cell>
          <cell r="H442">
            <v>96.8</v>
          </cell>
          <cell r="I442">
            <v>96.8</v>
          </cell>
          <cell r="J442">
            <v>95.1</v>
          </cell>
          <cell r="K442">
            <v>95.1</v>
          </cell>
          <cell r="L442">
            <v>95.2</v>
          </cell>
          <cell r="M442">
            <v>95.6</v>
          </cell>
          <cell r="N442">
            <v>95</v>
          </cell>
          <cell r="O442">
            <v>95</v>
          </cell>
          <cell r="P442">
            <v>94.3</v>
          </cell>
          <cell r="Q442">
            <v>94.6</v>
          </cell>
          <cell r="S442">
            <v>44110</v>
          </cell>
        </row>
        <row r="443">
          <cell r="A443">
            <v>442</v>
          </cell>
          <cell r="B443">
            <v>554</v>
          </cell>
          <cell r="C443">
            <v>721060100</v>
          </cell>
          <cell r="D443" t="str">
            <v>566</v>
          </cell>
          <cell r="E443" t="str">
            <v>Lack- und Pflegemittel für Kfz. und Fahrräder</v>
          </cell>
          <cell r="F443">
            <v>104.3</v>
          </cell>
          <cell r="G443">
            <v>105.6</v>
          </cell>
          <cell r="H443">
            <v>105.4</v>
          </cell>
          <cell r="I443">
            <v>105.8</v>
          </cell>
          <cell r="J443">
            <v>105.5</v>
          </cell>
          <cell r="K443">
            <v>105.5</v>
          </cell>
          <cell r="L443">
            <v>104.7</v>
          </cell>
          <cell r="M443">
            <v>104.7</v>
          </cell>
          <cell r="N443">
            <v>106.2</v>
          </cell>
          <cell r="O443">
            <v>105.6</v>
          </cell>
          <cell r="P443">
            <v>106</v>
          </cell>
          <cell r="Q443">
            <v>105.6</v>
          </cell>
          <cell r="S443">
            <v>44210</v>
          </cell>
        </row>
        <row r="444">
          <cell r="A444">
            <v>443</v>
          </cell>
          <cell r="B444">
            <v>947</v>
          </cell>
          <cell r="C444">
            <v>721039300</v>
          </cell>
          <cell r="D444" t="str">
            <v>567</v>
          </cell>
          <cell r="E444" t="str">
            <v>Wischerblätter</v>
          </cell>
          <cell r="F444">
            <v>107</v>
          </cell>
          <cell r="G444">
            <v>108.4</v>
          </cell>
          <cell r="H444">
            <v>108.5</v>
          </cell>
          <cell r="I444">
            <v>108.6</v>
          </cell>
          <cell r="J444">
            <v>108.6</v>
          </cell>
          <cell r="K444">
            <v>108.6</v>
          </cell>
          <cell r="L444">
            <v>108.6</v>
          </cell>
          <cell r="M444">
            <v>109.4</v>
          </cell>
          <cell r="N444">
            <v>109.5</v>
          </cell>
          <cell r="O444">
            <v>109.8</v>
          </cell>
          <cell r="P444">
            <v>110.4</v>
          </cell>
          <cell r="Q444">
            <v>110.4</v>
          </cell>
          <cell r="S444">
            <v>44310</v>
          </cell>
        </row>
        <row r="445">
          <cell r="A445">
            <v>444</v>
          </cell>
          <cell r="B445">
            <v>555</v>
          </cell>
          <cell r="C445">
            <v>1232223100</v>
          </cell>
          <cell r="D445" t="str">
            <v>568</v>
          </cell>
          <cell r="E445" t="str">
            <v>Autokindersitz</v>
          </cell>
          <cell r="F445">
            <v>101.8</v>
          </cell>
          <cell r="G445">
            <v>103.6</v>
          </cell>
          <cell r="H445">
            <v>103.7</v>
          </cell>
          <cell r="I445">
            <v>103.7</v>
          </cell>
          <cell r="J445">
            <v>103.7</v>
          </cell>
          <cell r="K445">
            <v>103.7</v>
          </cell>
          <cell r="L445">
            <v>103.3</v>
          </cell>
          <cell r="M445">
            <v>101.4</v>
          </cell>
          <cell r="N445">
            <v>102.1</v>
          </cell>
          <cell r="O445">
            <v>102.2</v>
          </cell>
          <cell r="P445">
            <v>102.2</v>
          </cell>
          <cell r="Q445">
            <v>102.2</v>
          </cell>
          <cell r="S445">
            <v>44410</v>
          </cell>
        </row>
        <row r="446">
          <cell r="A446">
            <v>445</v>
          </cell>
          <cell r="B446">
            <v>948</v>
          </cell>
          <cell r="C446">
            <v>721011200</v>
          </cell>
          <cell r="D446" t="str">
            <v>569</v>
          </cell>
          <cell r="E446" t="str">
            <v>Pkw-Reifen, 175/70 R 13 T</v>
          </cell>
          <cell r="F446">
            <v>96.3</v>
          </cell>
          <cell r="G446">
            <v>93.6</v>
          </cell>
          <cell r="H446">
            <v>95.6</v>
          </cell>
          <cell r="I446">
            <v>94.4</v>
          </cell>
          <cell r="J446">
            <v>95.7</v>
          </cell>
          <cell r="K446">
            <v>96.1</v>
          </cell>
          <cell r="L446">
            <v>92.5</v>
          </cell>
          <cell r="M446">
            <v>94.2</v>
          </cell>
          <cell r="N446">
            <v>95.1</v>
          </cell>
          <cell r="O446">
            <v>95.8</v>
          </cell>
          <cell r="P446">
            <v>95.5</v>
          </cell>
          <cell r="Q446">
            <v>96.2</v>
          </cell>
          <cell r="S446">
            <v>44510</v>
          </cell>
        </row>
        <row r="447">
          <cell r="A447">
            <v>446</v>
          </cell>
          <cell r="B447">
            <v>556</v>
          </cell>
          <cell r="C447">
            <v>721011100</v>
          </cell>
          <cell r="D447" t="str">
            <v>570</v>
          </cell>
          <cell r="E447" t="str">
            <v>Pkw-Reifen</v>
          </cell>
          <cell r="F447">
            <v>93.6</v>
          </cell>
          <cell r="G447">
            <v>92.1</v>
          </cell>
          <cell r="H447">
            <v>92.7</v>
          </cell>
          <cell r="I447">
            <v>91.3</v>
          </cell>
          <cell r="J447">
            <v>91.9</v>
          </cell>
          <cell r="K447">
            <v>91.2</v>
          </cell>
          <cell r="L447">
            <v>88.5</v>
          </cell>
          <cell r="M447">
            <v>88.1</v>
          </cell>
          <cell r="N447">
            <v>88.8</v>
          </cell>
          <cell r="O447">
            <v>92</v>
          </cell>
          <cell r="P447">
            <v>91.7</v>
          </cell>
          <cell r="Q447">
            <v>92.2</v>
          </cell>
          <cell r="S447">
            <v>44610</v>
          </cell>
        </row>
        <row r="448">
          <cell r="A448">
            <v>447</v>
          </cell>
          <cell r="B448">
            <v>949</v>
          </cell>
          <cell r="C448">
            <v>721011300</v>
          </cell>
          <cell r="D448" t="str">
            <v>571</v>
          </cell>
          <cell r="E448" t="str">
            <v>Pkw-Reifen, 195/65 R 15 H</v>
          </cell>
          <cell r="F448">
            <v>96.1</v>
          </cell>
          <cell r="G448">
            <v>93.1</v>
          </cell>
          <cell r="H448">
            <v>94.7</v>
          </cell>
          <cell r="I448">
            <v>93.2</v>
          </cell>
          <cell r="J448">
            <v>92.2</v>
          </cell>
          <cell r="K448">
            <v>92.4</v>
          </cell>
          <cell r="L448">
            <v>92.3</v>
          </cell>
          <cell r="M448">
            <v>92.9</v>
          </cell>
          <cell r="N448">
            <v>93.5</v>
          </cell>
          <cell r="O448">
            <v>94.4</v>
          </cell>
          <cell r="P448">
            <v>94.1</v>
          </cell>
          <cell r="Q448">
            <v>95.1</v>
          </cell>
          <cell r="S448">
            <v>44710</v>
          </cell>
        </row>
        <row r="449">
          <cell r="A449">
            <v>448</v>
          </cell>
          <cell r="B449">
            <v>568</v>
          </cell>
          <cell r="C449">
            <v>722015100</v>
          </cell>
          <cell r="D449" t="str">
            <v>582</v>
          </cell>
          <cell r="E449" t="str">
            <v>Dieselkraftstoff, Cetanzahl &lt; 60</v>
          </cell>
          <cell r="F449">
            <v>109.1</v>
          </cell>
          <cell r="G449">
            <v>108.3</v>
          </cell>
          <cell r="H449">
            <v>109.1</v>
          </cell>
          <cell r="I449">
            <v>114.7</v>
          </cell>
          <cell r="J449">
            <v>119</v>
          </cell>
          <cell r="K449">
            <v>116.2</v>
          </cell>
          <cell r="L449">
            <v>114.9</v>
          </cell>
          <cell r="M449">
            <v>119.9</v>
          </cell>
          <cell r="N449">
            <v>119</v>
          </cell>
          <cell r="O449">
            <v>127</v>
          </cell>
          <cell r="P449">
            <v>122.4</v>
          </cell>
          <cell r="Q449">
            <v>116.4</v>
          </cell>
          <cell r="S449">
            <v>44810</v>
          </cell>
        </row>
        <row r="450">
          <cell r="A450">
            <v>449</v>
          </cell>
          <cell r="B450">
            <v>570</v>
          </cell>
          <cell r="C450">
            <v>722011100</v>
          </cell>
          <cell r="D450" t="str">
            <v>583</v>
          </cell>
          <cell r="E450" t="str">
            <v>Normalbenzin</v>
          </cell>
          <cell r="F450">
            <v>107.1</v>
          </cell>
          <cell r="G450">
            <v>107.6</v>
          </cell>
          <cell r="H450">
            <v>108.8</v>
          </cell>
          <cell r="I450">
            <v>113.4</v>
          </cell>
          <cell r="J450">
            <v>118.5</v>
          </cell>
          <cell r="K450">
            <v>114.7</v>
          </cell>
          <cell r="L450">
            <v>115.2</v>
          </cell>
          <cell r="M450">
            <v>117.1</v>
          </cell>
          <cell r="N450">
            <v>115.2</v>
          </cell>
          <cell r="O450">
            <v>118.7</v>
          </cell>
          <cell r="P450">
            <v>111.3</v>
          </cell>
          <cell r="Q450">
            <v>105</v>
          </cell>
          <cell r="S450">
            <v>44910</v>
          </cell>
        </row>
        <row r="451">
          <cell r="A451">
            <v>450</v>
          </cell>
          <cell r="B451">
            <v>571</v>
          </cell>
          <cell r="C451">
            <v>722013100</v>
          </cell>
          <cell r="D451" t="str">
            <v>584</v>
          </cell>
          <cell r="E451" t="str">
            <v>Superbenzin</v>
          </cell>
          <cell r="F451">
            <v>106.6</v>
          </cell>
          <cell r="G451">
            <v>107.1</v>
          </cell>
          <cell r="H451">
            <v>108.3</v>
          </cell>
          <cell r="I451">
            <v>112.8</v>
          </cell>
          <cell r="J451">
            <v>118.1</v>
          </cell>
          <cell r="K451">
            <v>114</v>
          </cell>
          <cell r="L451">
            <v>114.5</v>
          </cell>
          <cell r="M451">
            <v>116.5</v>
          </cell>
          <cell r="N451">
            <v>114.5</v>
          </cell>
          <cell r="O451">
            <v>118.1</v>
          </cell>
          <cell r="P451">
            <v>110.9</v>
          </cell>
          <cell r="Q451">
            <v>104.5</v>
          </cell>
          <cell r="S451">
            <v>45010</v>
          </cell>
        </row>
        <row r="452">
          <cell r="A452">
            <v>451</v>
          </cell>
          <cell r="B452">
            <v>572</v>
          </cell>
          <cell r="C452">
            <v>722013300</v>
          </cell>
          <cell r="D452" t="str">
            <v>585</v>
          </cell>
          <cell r="E452" t="str">
            <v>Superbenzin-plus</v>
          </cell>
          <cell r="F452">
            <v>108.1</v>
          </cell>
          <cell r="G452">
            <v>107.9</v>
          </cell>
          <cell r="H452">
            <v>108.9</v>
          </cell>
          <cell r="I452">
            <v>113.7</v>
          </cell>
          <cell r="J452">
            <v>118.4</v>
          </cell>
          <cell r="K452">
            <v>115.2</v>
          </cell>
          <cell r="L452">
            <v>115.9</v>
          </cell>
          <cell r="M452">
            <v>117.7</v>
          </cell>
          <cell r="N452">
            <v>115.8</v>
          </cell>
          <cell r="O452">
            <v>118.7</v>
          </cell>
          <cell r="P452">
            <v>112.7</v>
          </cell>
          <cell r="Q452">
            <v>106.5</v>
          </cell>
          <cell r="S452">
            <v>45110</v>
          </cell>
        </row>
        <row r="453">
          <cell r="A453">
            <v>452</v>
          </cell>
          <cell r="B453">
            <v>573</v>
          </cell>
          <cell r="C453">
            <v>722051100</v>
          </cell>
          <cell r="D453" t="str">
            <v>589</v>
          </cell>
          <cell r="E453" t="str">
            <v>Motorenöl</v>
          </cell>
          <cell r="F453">
            <v>107</v>
          </cell>
          <cell r="G453">
            <v>107.1</v>
          </cell>
          <cell r="H453">
            <v>107.3</v>
          </cell>
          <cell r="I453">
            <v>107.5</v>
          </cell>
          <cell r="J453">
            <v>107.9</v>
          </cell>
          <cell r="K453">
            <v>108.5</v>
          </cell>
          <cell r="L453">
            <v>107.9</v>
          </cell>
          <cell r="M453">
            <v>108.2</v>
          </cell>
          <cell r="N453">
            <v>109</v>
          </cell>
          <cell r="O453">
            <v>108.8</v>
          </cell>
          <cell r="P453">
            <v>109.1</v>
          </cell>
          <cell r="Q453">
            <v>109.2</v>
          </cell>
          <cell r="S453">
            <v>45210</v>
          </cell>
        </row>
        <row r="454">
          <cell r="A454">
            <v>453</v>
          </cell>
          <cell r="B454">
            <v>428</v>
          </cell>
          <cell r="C454">
            <v>454010100</v>
          </cell>
          <cell r="D454" t="str">
            <v>439</v>
          </cell>
          <cell r="E454" t="str">
            <v>Steinkohle, kein Koks</v>
          </cell>
          <cell r="F454">
            <v>101.5</v>
          </cell>
          <cell r="G454">
            <v>102.3</v>
          </cell>
          <cell r="H454">
            <v>103.1</v>
          </cell>
          <cell r="I454">
            <v>103.4</v>
          </cell>
          <cell r="J454">
            <v>103.5</v>
          </cell>
          <cell r="K454">
            <v>103.5</v>
          </cell>
          <cell r="L454">
            <v>104.3</v>
          </cell>
          <cell r="M454">
            <v>104.3</v>
          </cell>
          <cell r="N454">
            <v>105.2</v>
          </cell>
          <cell r="O454">
            <v>103.9</v>
          </cell>
          <cell r="P454">
            <v>105.7</v>
          </cell>
          <cell r="Q454">
            <v>105.2</v>
          </cell>
          <cell r="S454">
            <v>45310</v>
          </cell>
        </row>
        <row r="455">
          <cell r="A455">
            <v>454</v>
          </cell>
          <cell r="B455">
            <v>429</v>
          </cell>
          <cell r="C455">
            <v>454030100</v>
          </cell>
          <cell r="D455" t="str">
            <v>440</v>
          </cell>
          <cell r="E455" t="str">
            <v>Braunkohle, kein Koks</v>
          </cell>
          <cell r="F455">
            <v>105.2</v>
          </cell>
          <cell r="G455">
            <v>102.7</v>
          </cell>
          <cell r="H455">
            <v>104</v>
          </cell>
          <cell r="I455">
            <v>104.1</v>
          </cell>
          <cell r="J455">
            <v>104.1</v>
          </cell>
          <cell r="K455">
            <v>104.1</v>
          </cell>
          <cell r="L455">
            <v>102.3</v>
          </cell>
          <cell r="M455">
            <v>102.3</v>
          </cell>
          <cell r="N455">
            <v>102.7</v>
          </cell>
          <cell r="O455">
            <v>103.6</v>
          </cell>
          <cell r="P455">
            <v>98.2</v>
          </cell>
          <cell r="Q455">
            <v>96.5</v>
          </cell>
          <cell r="S455">
            <v>45410</v>
          </cell>
        </row>
        <row r="456">
          <cell r="A456">
            <v>455</v>
          </cell>
          <cell r="B456">
            <v>430</v>
          </cell>
          <cell r="C456">
            <v>454070100</v>
          </cell>
          <cell r="D456" t="str">
            <v>441</v>
          </cell>
          <cell r="E456" t="str">
            <v>Andere feste Brennstoffe</v>
          </cell>
          <cell r="F456">
            <v>106</v>
          </cell>
          <cell r="G456">
            <v>107</v>
          </cell>
          <cell r="H456">
            <v>107.9</v>
          </cell>
          <cell r="I456">
            <v>109.4</v>
          </cell>
          <cell r="J456">
            <v>110.3</v>
          </cell>
          <cell r="K456">
            <v>110.3</v>
          </cell>
          <cell r="L456">
            <v>110.2</v>
          </cell>
          <cell r="M456">
            <v>112.1</v>
          </cell>
          <cell r="N456">
            <v>110.5</v>
          </cell>
          <cell r="O456">
            <v>104.7</v>
          </cell>
          <cell r="P456">
            <v>97.5</v>
          </cell>
          <cell r="Q456">
            <v>95.4</v>
          </cell>
          <cell r="S456">
            <v>45510</v>
          </cell>
        </row>
        <row r="457">
          <cell r="A457">
            <v>456</v>
          </cell>
          <cell r="B457">
            <v>431</v>
          </cell>
          <cell r="C457">
            <v>453010100</v>
          </cell>
          <cell r="D457" t="str">
            <v>442</v>
          </cell>
          <cell r="E457" t="str">
            <v>Extra leichtes Heizöl</v>
          </cell>
          <cell r="F457">
            <v>86.7</v>
          </cell>
          <cell r="G457">
            <v>82.3</v>
          </cell>
          <cell r="H457">
            <v>89.1</v>
          </cell>
          <cell r="I457">
            <v>92</v>
          </cell>
          <cell r="J457">
            <v>97.9</v>
          </cell>
          <cell r="K457">
            <v>93.8</v>
          </cell>
          <cell r="L457">
            <v>98.4</v>
          </cell>
          <cell r="M457">
            <v>106.4</v>
          </cell>
          <cell r="N457">
            <v>107.7</v>
          </cell>
          <cell r="O457">
            <v>129.69999999999999</v>
          </cell>
          <cell r="P457">
            <v>110.8</v>
          </cell>
          <cell r="Q457">
            <v>108.6</v>
          </cell>
          <cell r="S457">
            <v>45610</v>
          </cell>
        </row>
        <row r="458">
          <cell r="A458">
            <v>457</v>
          </cell>
          <cell r="B458">
            <v>490</v>
          </cell>
          <cell r="C458">
            <v>314110100</v>
          </cell>
          <cell r="D458" t="str">
            <v>502</v>
          </cell>
          <cell r="E458" t="str">
            <v>Änderungsschneiderarbeit</v>
          </cell>
          <cell r="F458">
            <v>106.4</v>
          </cell>
          <cell r="G458">
            <v>106.4</v>
          </cell>
          <cell r="H458">
            <v>106.4</v>
          </cell>
          <cell r="I458">
            <v>106.4</v>
          </cell>
          <cell r="J458">
            <v>103.9</v>
          </cell>
          <cell r="K458">
            <v>103.9</v>
          </cell>
          <cell r="L458">
            <v>103.2</v>
          </cell>
          <cell r="M458">
            <v>103.1</v>
          </cell>
          <cell r="N458">
            <v>103.1</v>
          </cell>
          <cell r="O458">
            <v>103.4</v>
          </cell>
          <cell r="P458">
            <v>103.4</v>
          </cell>
          <cell r="Q458">
            <v>103.4</v>
          </cell>
          <cell r="S458">
            <v>45710</v>
          </cell>
        </row>
        <row r="459">
          <cell r="A459">
            <v>458</v>
          </cell>
          <cell r="B459">
            <v>945</v>
          </cell>
          <cell r="C459">
            <v>322000100</v>
          </cell>
          <cell r="D459" t="str">
            <v>503</v>
          </cell>
          <cell r="E459" t="str">
            <v>Besohlen, ein Paar Herrenschuhe</v>
          </cell>
          <cell r="F459">
            <v>111.5</v>
          </cell>
          <cell r="G459">
            <v>111.3</v>
          </cell>
          <cell r="H459">
            <v>111.8</v>
          </cell>
          <cell r="I459">
            <v>110.8</v>
          </cell>
          <cell r="J459">
            <v>110.8</v>
          </cell>
          <cell r="K459">
            <v>110.8</v>
          </cell>
          <cell r="L459">
            <v>110.9</v>
          </cell>
          <cell r="M459">
            <v>111.2</v>
          </cell>
          <cell r="N459">
            <v>111.6</v>
          </cell>
          <cell r="O459">
            <v>111.7</v>
          </cell>
          <cell r="P459">
            <v>111.7</v>
          </cell>
          <cell r="Q459">
            <v>111.7</v>
          </cell>
          <cell r="S459">
            <v>45810</v>
          </cell>
        </row>
        <row r="460">
          <cell r="A460">
            <v>459</v>
          </cell>
          <cell r="B460">
            <v>491</v>
          </cell>
          <cell r="C460">
            <v>322000200</v>
          </cell>
          <cell r="D460" t="str">
            <v>504</v>
          </cell>
          <cell r="E460" t="str">
            <v>Schuhreparatur</v>
          </cell>
          <cell r="F460">
            <v>111.9</v>
          </cell>
          <cell r="G460">
            <v>111</v>
          </cell>
          <cell r="H460">
            <v>111</v>
          </cell>
          <cell r="I460">
            <v>110.5</v>
          </cell>
          <cell r="J460">
            <v>110.5</v>
          </cell>
          <cell r="K460">
            <v>110.5</v>
          </cell>
          <cell r="L460">
            <v>110.5</v>
          </cell>
          <cell r="M460">
            <v>110.3</v>
          </cell>
          <cell r="N460">
            <v>110.8</v>
          </cell>
          <cell r="O460">
            <v>110.8</v>
          </cell>
          <cell r="P460">
            <v>110.8</v>
          </cell>
          <cell r="Q460">
            <v>111</v>
          </cell>
          <cell r="S460">
            <v>45910</v>
          </cell>
        </row>
        <row r="461">
          <cell r="A461">
            <v>460</v>
          </cell>
          <cell r="B461">
            <v>492</v>
          </cell>
          <cell r="C461">
            <v>314210100</v>
          </cell>
          <cell r="D461" t="str">
            <v>505</v>
          </cell>
          <cell r="E461" t="str">
            <v>Chemische Reinigung o. Färben von Bekleidung</v>
          </cell>
          <cell r="F461">
            <v>103.9</v>
          </cell>
          <cell r="G461">
            <v>103.9</v>
          </cell>
          <cell r="H461">
            <v>103.9</v>
          </cell>
          <cell r="I461">
            <v>103.9</v>
          </cell>
          <cell r="J461">
            <v>104.1</v>
          </cell>
          <cell r="K461">
            <v>104.1</v>
          </cell>
          <cell r="L461">
            <v>104.1</v>
          </cell>
          <cell r="M461">
            <v>104.1</v>
          </cell>
          <cell r="N461">
            <v>104.2</v>
          </cell>
          <cell r="O461">
            <v>104.1</v>
          </cell>
          <cell r="P461">
            <v>104.1</v>
          </cell>
          <cell r="Q461">
            <v>104.1</v>
          </cell>
          <cell r="S461">
            <v>46010</v>
          </cell>
        </row>
        <row r="462">
          <cell r="A462">
            <v>461</v>
          </cell>
          <cell r="B462">
            <v>493</v>
          </cell>
          <cell r="C462">
            <v>314250200</v>
          </cell>
          <cell r="D462" t="str">
            <v>506</v>
          </cell>
          <cell r="E462" t="str">
            <v>Waschen und Bügeln von Bekleidung</v>
          </cell>
          <cell r="F462">
            <v>105.7</v>
          </cell>
          <cell r="G462">
            <v>105.7</v>
          </cell>
          <cell r="H462">
            <v>106.2</v>
          </cell>
          <cell r="I462">
            <v>106.2</v>
          </cell>
          <cell r="J462">
            <v>106.7</v>
          </cell>
          <cell r="K462">
            <v>106.2</v>
          </cell>
          <cell r="L462">
            <v>105.7</v>
          </cell>
          <cell r="M462">
            <v>105.7</v>
          </cell>
          <cell r="N462">
            <v>105.7</v>
          </cell>
          <cell r="O462">
            <v>105.7</v>
          </cell>
          <cell r="P462">
            <v>104.7</v>
          </cell>
          <cell r="Q462">
            <v>104.7</v>
          </cell>
          <cell r="S462">
            <v>46110</v>
          </cell>
        </row>
        <row r="463">
          <cell r="A463">
            <v>462</v>
          </cell>
          <cell r="B463">
            <v>549</v>
          </cell>
          <cell r="C463">
            <v>723039100</v>
          </cell>
          <cell r="D463" t="str">
            <v>560</v>
          </cell>
          <cell r="E463" t="str">
            <v>Reparatur an einem Fahrrad</v>
          </cell>
          <cell r="F463">
            <v>119.8</v>
          </cell>
          <cell r="G463">
            <v>119.8</v>
          </cell>
          <cell r="H463">
            <v>119.8</v>
          </cell>
          <cell r="I463">
            <v>119.8</v>
          </cell>
          <cell r="J463">
            <v>120.9</v>
          </cell>
          <cell r="K463">
            <v>120.9</v>
          </cell>
          <cell r="L463">
            <v>120.9</v>
          </cell>
          <cell r="M463">
            <v>120.9</v>
          </cell>
          <cell r="N463">
            <v>120.9</v>
          </cell>
          <cell r="O463">
            <v>120.9</v>
          </cell>
          <cell r="P463">
            <v>120.9</v>
          </cell>
          <cell r="Q463">
            <v>120.9</v>
          </cell>
          <cell r="S463">
            <v>46210</v>
          </cell>
        </row>
        <row r="464">
          <cell r="A464">
            <v>463</v>
          </cell>
          <cell r="B464">
            <v>557</v>
          </cell>
          <cell r="C464">
            <v>724060200</v>
          </cell>
          <cell r="D464" t="str">
            <v>572</v>
          </cell>
          <cell r="E464" t="str">
            <v>Miete für eine Garage o. einen Stellplatz</v>
          </cell>
          <cell r="F464">
            <v>102.7</v>
          </cell>
          <cell r="G464">
            <v>102.7</v>
          </cell>
          <cell r="H464">
            <v>102.7</v>
          </cell>
          <cell r="I464">
            <v>102.7</v>
          </cell>
          <cell r="J464">
            <v>102.7</v>
          </cell>
          <cell r="K464">
            <v>104.1</v>
          </cell>
          <cell r="L464">
            <v>104.1</v>
          </cell>
          <cell r="M464">
            <v>104.1</v>
          </cell>
          <cell r="N464">
            <v>104.1</v>
          </cell>
          <cell r="O464">
            <v>104.1</v>
          </cell>
          <cell r="P464">
            <v>104.1</v>
          </cell>
          <cell r="Q464">
            <v>104.1</v>
          </cell>
          <cell r="S464">
            <v>46310</v>
          </cell>
        </row>
        <row r="465">
          <cell r="A465">
            <v>464</v>
          </cell>
          <cell r="B465">
            <v>558</v>
          </cell>
          <cell r="C465">
            <v>723018100</v>
          </cell>
          <cell r="D465" t="str">
            <v>573</v>
          </cell>
          <cell r="E465" t="str">
            <v>Pkw-Oberwäsche</v>
          </cell>
          <cell r="F465">
            <v>105.9</v>
          </cell>
          <cell r="G465">
            <v>105.9</v>
          </cell>
          <cell r="H465">
            <v>105.3</v>
          </cell>
          <cell r="I465">
            <v>105.3</v>
          </cell>
          <cell r="J465">
            <v>105.2</v>
          </cell>
          <cell r="K465">
            <v>105.2</v>
          </cell>
          <cell r="L465">
            <v>106.7</v>
          </cell>
          <cell r="M465">
            <v>105.1</v>
          </cell>
          <cell r="N465">
            <v>105.3</v>
          </cell>
          <cell r="O465">
            <v>104.8</v>
          </cell>
          <cell r="P465">
            <v>105.1</v>
          </cell>
          <cell r="Q465">
            <v>103.4</v>
          </cell>
          <cell r="S465">
            <v>46410</v>
          </cell>
        </row>
        <row r="466">
          <cell r="A466">
            <v>465</v>
          </cell>
          <cell r="B466">
            <v>559</v>
          </cell>
          <cell r="C466">
            <v>723015100</v>
          </cell>
          <cell r="D466" t="str">
            <v>574</v>
          </cell>
          <cell r="E466" t="str">
            <v>Große Inspektion lt. Herstellervorschrift</v>
          </cell>
          <cell r="F466">
            <v>101.5</v>
          </cell>
          <cell r="G466">
            <v>101.5</v>
          </cell>
          <cell r="H466">
            <v>101.7</v>
          </cell>
          <cell r="I466">
            <v>101.7</v>
          </cell>
          <cell r="J466">
            <v>102.5</v>
          </cell>
          <cell r="K466">
            <v>102.5</v>
          </cell>
          <cell r="L466">
            <v>104.3</v>
          </cell>
          <cell r="M466">
            <v>105</v>
          </cell>
          <cell r="N466">
            <v>103.9</v>
          </cell>
          <cell r="O466">
            <v>103.9</v>
          </cell>
          <cell r="P466">
            <v>103.9</v>
          </cell>
          <cell r="Q466">
            <v>103.9</v>
          </cell>
          <cell r="S466">
            <v>46510</v>
          </cell>
        </row>
        <row r="467">
          <cell r="A467">
            <v>466</v>
          </cell>
          <cell r="B467">
            <v>560</v>
          </cell>
          <cell r="C467">
            <v>724040100</v>
          </cell>
          <cell r="D467" t="str">
            <v>575</v>
          </cell>
          <cell r="E467" t="str">
            <v>Abgasuntersuchung für einen Pkw mit Otto-Motor</v>
          </cell>
          <cell r="F467">
            <v>102.7</v>
          </cell>
          <cell r="G467">
            <v>102.7</v>
          </cell>
          <cell r="H467">
            <v>102.7</v>
          </cell>
          <cell r="I467">
            <v>102.7</v>
          </cell>
          <cell r="J467">
            <v>102.9</v>
          </cell>
          <cell r="K467">
            <v>102.9</v>
          </cell>
          <cell r="L467">
            <v>104.6</v>
          </cell>
          <cell r="M467">
            <v>104.6</v>
          </cell>
          <cell r="N467">
            <v>104.1</v>
          </cell>
          <cell r="O467">
            <v>104.4</v>
          </cell>
          <cell r="P467">
            <v>104.4</v>
          </cell>
          <cell r="Q467">
            <v>104.4</v>
          </cell>
          <cell r="S467">
            <v>46610</v>
          </cell>
        </row>
        <row r="468">
          <cell r="A468">
            <v>467</v>
          </cell>
          <cell r="B468">
            <v>561</v>
          </cell>
          <cell r="C468">
            <v>723017100</v>
          </cell>
          <cell r="D468" t="str">
            <v>576</v>
          </cell>
          <cell r="E468" t="str">
            <v>Bremsflüssigkeit wechseln bei einem Pkw</v>
          </cell>
          <cell r="F468">
            <v>105.2</v>
          </cell>
          <cell r="G468">
            <v>104.5</v>
          </cell>
          <cell r="H468">
            <v>104.5</v>
          </cell>
          <cell r="I468">
            <v>104.5</v>
          </cell>
          <cell r="J468">
            <v>103.9</v>
          </cell>
          <cell r="K468">
            <v>103.9</v>
          </cell>
          <cell r="L468">
            <v>104.7</v>
          </cell>
          <cell r="M468">
            <v>104.7</v>
          </cell>
          <cell r="N468">
            <v>104</v>
          </cell>
          <cell r="O468">
            <v>104.7</v>
          </cell>
          <cell r="P468">
            <v>104.7</v>
          </cell>
          <cell r="Q468">
            <v>104.7</v>
          </cell>
          <cell r="S468">
            <v>46710</v>
          </cell>
        </row>
        <row r="469">
          <cell r="A469">
            <v>468</v>
          </cell>
          <cell r="B469">
            <v>562</v>
          </cell>
          <cell r="C469">
            <v>723017200</v>
          </cell>
          <cell r="D469" t="str">
            <v>577</v>
          </cell>
          <cell r="E469" t="str">
            <v>Bremsklötze vorne ersetzen bei einem Pkw</v>
          </cell>
          <cell r="F469">
            <v>101.3</v>
          </cell>
          <cell r="G469">
            <v>101.3</v>
          </cell>
          <cell r="H469">
            <v>101.5</v>
          </cell>
          <cell r="I469">
            <v>101.5</v>
          </cell>
          <cell r="J469">
            <v>101.5</v>
          </cell>
          <cell r="K469">
            <v>101.5</v>
          </cell>
          <cell r="L469">
            <v>100.1</v>
          </cell>
          <cell r="M469">
            <v>98.9</v>
          </cell>
          <cell r="N469">
            <v>97.5</v>
          </cell>
          <cell r="O469">
            <v>97.6</v>
          </cell>
          <cell r="P469">
            <v>97.6</v>
          </cell>
          <cell r="Q469">
            <v>97.6</v>
          </cell>
          <cell r="S469">
            <v>46810</v>
          </cell>
        </row>
        <row r="470">
          <cell r="A470">
            <v>469</v>
          </cell>
          <cell r="B470">
            <v>563</v>
          </cell>
          <cell r="C470">
            <v>723017400</v>
          </cell>
          <cell r="D470" t="str">
            <v>578</v>
          </cell>
          <cell r="E470" t="str">
            <v>Zwei Stoßdämpfer hinten erneuernbei einem Pkw</v>
          </cell>
          <cell r="F470">
            <v>110</v>
          </cell>
          <cell r="G470">
            <v>110</v>
          </cell>
          <cell r="H470">
            <v>110</v>
          </cell>
          <cell r="I470">
            <v>110</v>
          </cell>
          <cell r="J470">
            <v>110.3</v>
          </cell>
          <cell r="K470">
            <v>110.3</v>
          </cell>
          <cell r="L470">
            <v>108.6</v>
          </cell>
          <cell r="M470">
            <v>106.2</v>
          </cell>
          <cell r="N470">
            <v>103.7</v>
          </cell>
          <cell r="O470">
            <v>103.7</v>
          </cell>
          <cell r="P470">
            <v>103.7</v>
          </cell>
          <cell r="Q470">
            <v>103.8</v>
          </cell>
          <cell r="S470">
            <v>46910</v>
          </cell>
        </row>
        <row r="471">
          <cell r="A471">
            <v>470</v>
          </cell>
          <cell r="B471">
            <v>564</v>
          </cell>
          <cell r="C471">
            <v>723017300</v>
          </cell>
          <cell r="D471" t="str">
            <v>579</v>
          </cell>
          <cell r="E471" t="str">
            <v>Austausch einer Auspuff-Anlage bei einem Pkw</v>
          </cell>
          <cell r="F471">
            <v>101.7</v>
          </cell>
          <cell r="G471">
            <v>101.7</v>
          </cell>
          <cell r="H471">
            <v>101.9</v>
          </cell>
          <cell r="I471">
            <v>101.9</v>
          </cell>
          <cell r="J471">
            <v>101.9</v>
          </cell>
          <cell r="K471">
            <v>101.9</v>
          </cell>
          <cell r="L471">
            <v>101.1</v>
          </cell>
          <cell r="M471">
            <v>102</v>
          </cell>
          <cell r="N471">
            <v>102.3</v>
          </cell>
          <cell r="O471">
            <v>102.3</v>
          </cell>
          <cell r="P471">
            <v>102.3</v>
          </cell>
          <cell r="Q471">
            <v>102.3</v>
          </cell>
          <cell r="S471">
            <v>47010</v>
          </cell>
        </row>
        <row r="472">
          <cell r="A472">
            <v>471</v>
          </cell>
          <cell r="B472">
            <v>565</v>
          </cell>
          <cell r="C472">
            <v>723017500</v>
          </cell>
          <cell r="D472" t="str">
            <v>580</v>
          </cell>
          <cell r="E472" t="str">
            <v>Mechanische Kupplung erneuern bei einem Pkw</v>
          </cell>
          <cell r="F472">
            <v>108.1</v>
          </cell>
          <cell r="G472">
            <v>108.3</v>
          </cell>
          <cell r="H472">
            <v>108.5</v>
          </cell>
          <cell r="I472">
            <v>108.5</v>
          </cell>
          <cell r="J472">
            <v>108.5</v>
          </cell>
          <cell r="K472">
            <v>108.5</v>
          </cell>
          <cell r="L472">
            <v>108.6</v>
          </cell>
          <cell r="M472">
            <v>109.6</v>
          </cell>
          <cell r="N472">
            <v>110.7</v>
          </cell>
          <cell r="O472">
            <v>110.7</v>
          </cell>
          <cell r="P472">
            <v>110.7</v>
          </cell>
          <cell r="Q472">
            <v>109.9</v>
          </cell>
          <cell r="S472">
            <v>47110</v>
          </cell>
        </row>
        <row r="473">
          <cell r="A473">
            <v>472</v>
          </cell>
          <cell r="B473">
            <v>566</v>
          </cell>
          <cell r="C473">
            <v>723013100</v>
          </cell>
          <cell r="D473" t="str">
            <v>581</v>
          </cell>
          <cell r="E473" t="str">
            <v>Lackieren eines vorderen Kotflügels</v>
          </cell>
          <cell r="F473">
            <v>108.5</v>
          </cell>
          <cell r="G473">
            <v>109.1</v>
          </cell>
          <cell r="H473">
            <v>109.2</v>
          </cell>
          <cell r="I473">
            <v>109.2</v>
          </cell>
          <cell r="J473">
            <v>109.9</v>
          </cell>
          <cell r="K473">
            <v>110.1</v>
          </cell>
          <cell r="L473">
            <v>110.7</v>
          </cell>
          <cell r="M473">
            <v>111.2</v>
          </cell>
          <cell r="N473">
            <v>111.7</v>
          </cell>
          <cell r="O473">
            <v>111.7</v>
          </cell>
          <cell r="P473">
            <v>111.7</v>
          </cell>
          <cell r="Q473">
            <v>111.7</v>
          </cell>
          <cell r="S473">
            <v>47210</v>
          </cell>
        </row>
        <row r="474">
          <cell r="A474">
            <v>473</v>
          </cell>
          <cell r="B474">
            <v>494</v>
          </cell>
          <cell r="C474">
            <v>724010100</v>
          </cell>
          <cell r="D474" t="str">
            <v>507</v>
          </cell>
          <cell r="E474" t="str">
            <v>Fahrschulunterricht auf Mittelklassewagen</v>
          </cell>
          <cell r="F474">
            <v>104.8</v>
          </cell>
          <cell r="G474">
            <v>104.8</v>
          </cell>
          <cell r="H474">
            <v>105</v>
          </cell>
          <cell r="I474">
            <v>105</v>
          </cell>
          <cell r="J474">
            <v>105.7</v>
          </cell>
          <cell r="K474">
            <v>105.7</v>
          </cell>
          <cell r="L474">
            <v>106</v>
          </cell>
          <cell r="M474">
            <v>106</v>
          </cell>
          <cell r="N474">
            <v>106</v>
          </cell>
          <cell r="O474">
            <v>106</v>
          </cell>
          <cell r="P474">
            <v>106.6</v>
          </cell>
          <cell r="Q474">
            <v>106.6</v>
          </cell>
          <cell r="S474">
            <v>47310</v>
          </cell>
        </row>
        <row r="475">
          <cell r="A475">
            <v>474</v>
          </cell>
          <cell r="B475">
            <v>495</v>
          </cell>
          <cell r="C475">
            <v>724010200</v>
          </cell>
          <cell r="D475" t="str">
            <v>508</v>
          </cell>
          <cell r="E475" t="str">
            <v>Grundgebühr für theoretischen Fahrunterricht</v>
          </cell>
          <cell r="F475">
            <v>92.4</v>
          </cell>
          <cell r="G475">
            <v>92.4</v>
          </cell>
          <cell r="H475">
            <v>90.9</v>
          </cell>
          <cell r="I475">
            <v>90.9</v>
          </cell>
          <cell r="J475">
            <v>90.9</v>
          </cell>
          <cell r="K475">
            <v>90.9</v>
          </cell>
          <cell r="L475">
            <v>91.1</v>
          </cell>
          <cell r="M475">
            <v>89.8</v>
          </cell>
          <cell r="N475">
            <v>89.8</v>
          </cell>
          <cell r="O475">
            <v>89.3</v>
          </cell>
          <cell r="P475">
            <v>89.3</v>
          </cell>
          <cell r="Q475">
            <v>89.3</v>
          </cell>
          <cell r="S475">
            <v>47410</v>
          </cell>
        </row>
        <row r="476">
          <cell r="A476">
            <v>475</v>
          </cell>
          <cell r="B476">
            <v>496</v>
          </cell>
          <cell r="C476">
            <v>732031100</v>
          </cell>
          <cell r="D476" t="str">
            <v>509</v>
          </cell>
          <cell r="E476" t="str">
            <v>Taxifahrt</v>
          </cell>
          <cell r="F476">
            <v>116.9</v>
          </cell>
          <cell r="G476">
            <v>116.9</v>
          </cell>
          <cell r="H476">
            <v>116.9</v>
          </cell>
          <cell r="I476">
            <v>116.9</v>
          </cell>
          <cell r="J476">
            <v>116.9</v>
          </cell>
          <cell r="K476">
            <v>116.9</v>
          </cell>
          <cell r="L476">
            <v>116.9</v>
          </cell>
          <cell r="M476">
            <v>116.9</v>
          </cell>
          <cell r="N476">
            <v>116.9</v>
          </cell>
          <cell r="O476">
            <v>116.9</v>
          </cell>
          <cell r="P476">
            <v>116.9</v>
          </cell>
          <cell r="Q476">
            <v>116.9</v>
          </cell>
          <cell r="S476">
            <v>47510</v>
          </cell>
        </row>
        <row r="477">
          <cell r="A477">
            <v>476</v>
          </cell>
          <cell r="B477">
            <v>497</v>
          </cell>
          <cell r="C477">
            <v>1211011100</v>
          </cell>
          <cell r="D477" t="str">
            <v>510</v>
          </cell>
          <cell r="E477" t="str">
            <v>Friseur/Herren</v>
          </cell>
          <cell r="F477">
            <v>106</v>
          </cell>
          <cell r="G477">
            <v>105.3</v>
          </cell>
          <cell r="H477">
            <v>105.3</v>
          </cell>
          <cell r="I477">
            <v>105.2</v>
          </cell>
          <cell r="J477">
            <v>105.3</v>
          </cell>
          <cell r="K477">
            <v>105.3</v>
          </cell>
          <cell r="L477">
            <v>106.1</v>
          </cell>
          <cell r="M477">
            <v>105.8</v>
          </cell>
          <cell r="N477">
            <v>105.6</v>
          </cell>
          <cell r="O477">
            <v>105.6</v>
          </cell>
          <cell r="P477">
            <v>105.6</v>
          </cell>
          <cell r="Q477">
            <v>105.8</v>
          </cell>
          <cell r="S477">
            <v>47610</v>
          </cell>
        </row>
        <row r="478">
          <cell r="A478">
            <v>477</v>
          </cell>
          <cell r="B478">
            <v>498</v>
          </cell>
          <cell r="C478">
            <v>1211015100</v>
          </cell>
          <cell r="D478" t="str">
            <v>511</v>
          </cell>
          <cell r="E478" t="str">
            <v>Friseur/Damen, Waschen, Schneiden, Föhnen</v>
          </cell>
          <cell r="F478">
            <v>106.1</v>
          </cell>
          <cell r="G478">
            <v>106.5</v>
          </cell>
          <cell r="H478">
            <v>106.5</v>
          </cell>
          <cell r="I478">
            <v>106.6</v>
          </cell>
          <cell r="J478">
            <v>106.6</v>
          </cell>
          <cell r="K478">
            <v>106.6</v>
          </cell>
          <cell r="L478">
            <v>107.2</v>
          </cell>
          <cell r="M478">
            <v>106.8</v>
          </cell>
          <cell r="N478">
            <v>107.1</v>
          </cell>
          <cell r="O478">
            <v>107.1</v>
          </cell>
          <cell r="P478">
            <v>107.4</v>
          </cell>
          <cell r="Q478">
            <v>107.4</v>
          </cell>
          <cell r="S478">
            <v>47710</v>
          </cell>
        </row>
        <row r="479">
          <cell r="A479">
            <v>478</v>
          </cell>
          <cell r="B479">
            <v>499</v>
          </cell>
          <cell r="C479">
            <v>1211015200</v>
          </cell>
          <cell r="D479" t="str">
            <v>512</v>
          </cell>
          <cell r="E479" t="str">
            <v>Friseur/Damen, Dauerwellen</v>
          </cell>
          <cell r="F479">
            <v>105.4</v>
          </cell>
          <cell r="G479">
            <v>105.8</v>
          </cell>
          <cell r="H479">
            <v>105.8</v>
          </cell>
          <cell r="I479">
            <v>106.1</v>
          </cell>
          <cell r="J479">
            <v>106.1</v>
          </cell>
          <cell r="K479">
            <v>106.1</v>
          </cell>
          <cell r="L479">
            <v>106.2</v>
          </cell>
          <cell r="M479">
            <v>106.1</v>
          </cell>
          <cell r="N479">
            <v>106.5</v>
          </cell>
          <cell r="O479">
            <v>106.5</v>
          </cell>
          <cell r="P479">
            <v>106.7</v>
          </cell>
          <cell r="Q479">
            <v>106.6</v>
          </cell>
          <cell r="S479">
            <v>47810</v>
          </cell>
        </row>
        <row r="480">
          <cell r="A480">
            <v>479</v>
          </cell>
          <cell r="B480">
            <v>500</v>
          </cell>
          <cell r="C480">
            <v>1211015300</v>
          </cell>
          <cell r="D480" t="str">
            <v>513</v>
          </cell>
          <cell r="E480" t="str">
            <v>Friseureinzelleistung/Damen</v>
          </cell>
          <cell r="F480">
            <v>104.6</v>
          </cell>
          <cell r="G480">
            <v>104.7</v>
          </cell>
          <cell r="H480">
            <v>104.9</v>
          </cell>
          <cell r="I480">
            <v>105.1</v>
          </cell>
          <cell r="J480">
            <v>105.1</v>
          </cell>
          <cell r="K480">
            <v>105</v>
          </cell>
          <cell r="L480">
            <v>105.4</v>
          </cell>
          <cell r="M480">
            <v>106.2</v>
          </cell>
          <cell r="N480">
            <v>105.8</v>
          </cell>
          <cell r="O480">
            <v>105.8</v>
          </cell>
          <cell r="P480">
            <v>106.1</v>
          </cell>
          <cell r="Q480">
            <v>106</v>
          </cell>
          <cell r="S480">
            <v>47910</v>
          </cell>
        </row>
        <row r="481">
          <cell r="A481">
            <v>480</v>
          </cell>
          <cell r="B481">
            <v>512</v>
          </cell>
          <cell r="C481">
            <v>942150100</v>
          </cell>
          <cell r="D481" t="str">
            <v>526</v>
          </cell>
          <cell r="E481" t="str">
            <v>Kinoeintrittskarte</v>
          </cell>
          <cell r="F481">
            <v>108.6</v>
          </cell>
          <cell r="G481">
            <v>108.6</v>
          </cell>
          <cell r="H481">
            <v>109.6</v>
          </cell>
          <cell r="I481">
            <v>109.9</v>
          </cell>
          <cell r="J481">
            <v>109.6</v>
          </cell>
          <cell r="K481">
            <v>108.8</v>
          </cell>
          <cell r="L481">
            <v>109.8</v>
          </cell>
          <cell r="M481">
            <v>109.9</v>
          </cell>
          <cell r="N481">
            <v>110.3</v>
          </cell>
          <cell r="O481">
            <v>110.9</v>
          </cell>
          <cell r="P481">
            <v>110.6</v>
          </cell>
          <cell r="Q481">
            <v>109.9</v>
          </cell>
          <cell r="S481">
            <v>48010</v>
          </cell>
        </row>
        <row r="482">
          <cell r="A482">
            <v>481</v>
          </cell>
          <cell r="B482">
            <v>513</v>
          </cell>
          <cell r="C482">
            <v>1010010100</v>
          </cell>
          <cell r="D482" t="str">
            <v>527</v>
          </cell>
          <cell r="E482" t="str">
            <v>Entgelt für halbtägigen Kindergartenbesuch</v>
          </cell>
          <cell r="F482">
            <v>112.6</v>
          </cell>
          <cell r="G482">
            <v>112.9</v>
          </cell>
          <cell r="H482">
            <v>112.9</v>
          </cell>
          <cell r="I482">
            <v>112.9</v>
          </cell>
          <cell r="J482">
            <v>112.9</v>
          </cell>
          <cell r="K482">
            <v>112.9</v>
          </cell>
          <cell r="L482">
            <v>113.1</v>
          </cell>
          <cell r="M482">
            <v>113.1</v>
          </cell>
          <cell r="N482">
            <v>113.4</v>
          </cell>
          <cell r="O482">
            <v>113.4</v>
          </cell>
          <cell r="P482">
            <v>113.4</v>
          </cell>
          <cell r="Q482">
            <v>113.4</v>
          </cell>
          <cell r="S482">
            <v>48110</v>
          </cell>
        </row>
        <row r="483">
          <cell r="A483">
            <v>482</v>
          </cell>
          <cell r="B483">
            <v>514</v>
          </cell>
          <cell r="C483">
            <v>1240010100</v>
          </cell>
          <cell r="D483" t="str">
            <v>528</v>
          </cell>
          <cell r="E483" t="str">
            <v>Entgelt für volltägigen Kinderkrippenbesuch</v>
          </cell>
          <cell r="F483">
            <v>105.3</v>
          </cell>
          <cell r="G483">
            <v>105.3</v>
          </cell>
          <cell r="H483">
            <v>105.3</v>
          </cell>
          <cell r="I483">
            <v>105.3</v>
          </cell>
          <cell r="J483">
            <v>105.3</v>
          </cell>
          <cell r="K483">
            <v>105.3</v>
          </cell>
          <cell r="L483">
            <v>105.3</v>
          </cell>
          <cell r="M483">
            <v>105.3</v>
          </cell>
          <cell r="N483">
            <v>105.3</v>
          </cell>
          <cell r="O483">
            <v>105.3</v>
          </cell>
          <cell r="P483">
            <v>105.3</v>
          </cell>
          <cell r="Q483">
            <v>105.3</v>
          </cell>
          <cell r="S483">
            <v>48210</v>
          </cell>
        </row>
        <row r="484">
          <cell r="A484">
            <v>483</v>
          </cell>
          <cell r="B484">
            <v>515</v>
          </cell>
          <cell r="C484">
            <v>941014100</v>
          </cell>
          <cell r="D484" t="str">
            <v>529</v>
          </cell>
          <cell r="E484" t="str">
            <v>Eintrittskarte ins Frei- o. Hallenbad</v>
          </cell>
          <cell r="F484">
            <v>102.1</v>
          </cell>
          <cell r="G484">
            <v>102.1</v>
          </cell>
          <cell r="H484">
            <v>102.1</v>
          </cell>
          <cell r="I484">
            <v>102.1</v>
          </cell>
          <cell r="J484">
            <v>102.1</v>
          </cell>
          <cell r="K484">
            <v>102.1</v>
          </cell>
          <cell r="L484">
            <v>102.1</v>
          </cell>
          <cell r="M484">
            <v>102.1</v>
          </cell>
          <cell r="N484">
            <v>102.1</v>
          </cell>
          <cell r="O484">
            <v>102.1</v>
          </cell>
          <cell r="P484">
            <v>102.1</v>
          </cell>
          <cell r="Q484">
            <v>102.1</v>
          </cell>
          <cell r="S484">
            <v>48310</v>
          </cell>
        </row>
        <row r="485">
          <cell r="A485">
            <v>484</v>
          </cell>
          <cell r="B485">
            <v>516</v>
          </cell>
          <cell r="C485">
            <v>941030100</v>
          </cell>
          <cell r="D485" t="str">
            <v>530</v>
          </cell>
          <cell r="E485" t="str">
            <v>Dienstleistungen eines Fitness-Studios</v>
          </cell>
          <cell r="F485">
            <v>98</v>
          </cell>
          <cell r="G485">
            <v>98.2</v>
          </cell>
          <cell r="H485">
            <v>98.2</v>
          </cell>
          <cell r="I485">
            <v>98.2</v>
          </cell>
          <cell r="J485">
            <v>96.3</v>
          </cell>
          <cell r="K485">
            <v>96.3</v>
          </cell>
          <cell r="L485">
            <v>95.3</v>
          </cell>
          <cell r="M485">
            <v>95</v>
          </cell>
          <cell r="N485">
            <v>94.5</v>
          </cell>
          <cell r="O485">
            <v>94.5</v>
          </cell>
          <cell r="P485">
            <v>94.5</v>
          </cell>
          <cell r="Q485">
            <v>98.4</v>
          </cell>
          <cell r="S485">
            <v>48410</v>
          </cell>
        </row>
        <row r="486">
          <cell r="A486">
            <v>485</v>
          </cell>
          <cell r="B486">
            <v>518</v>
          </cell>
          <cell r="C486">
            <v>942430100</v>
          </cell>
          <cell r="D486" t="str">
            <v>532</v>
          </cell>
          <cell r="E486" t="str">
            <v>Filmentwicklung o. Pauschale für Digitalisieren</v>
          </cell>
          <cell r="F486">
            <v>111.9</v>
          </cell>
          <cell r="G486">
            <v>111.9</v>
          </cell>
          <cell r="H486">
            <v>111.9</v>
          </cell>
          <cell r="I486">
            <v>111.9</v>
          </cell>
          <cell r="J486">
            <v>111.9</v>
          </cell>
          <cell r="K486">
            <v>111.9</v>
          </cell>
          <cell r="L486">
            <v>111.9</v>
          </cell>
          <cell r="M486">
            <v>111.2</v>
          </cell>
          <cell r="N486">
            <v>111.2</v>
          </cell>
          <cell r="O486">
            <v>111.2</v>
          </cell>
          <cell r="P486">
            <v>111.2</v>
          </cell>
          <cell r="Q486">
            <v>111.2</v>
          </cell>
          <cell r="S486">
            <v>48510</v>
          </cell>
        </row>
        <row r="487">
          <cell r="A487">
            <v>486</v>
          </cell>
          <cell r="B487">
            <v>519</v>
          </cell>
          <cell r="C487">
            <v>942430200</v>
          </cell>
          <cell r="D487" t="str">
            <v>533</v>
          </cell>
          <cell r="E487" t="str">
            <v>Abzug eines Bildes</v>
          </cell>
          <cell r="F487">
            <v>83.6</v>
          </cell>
          <cell r="G487">
            <v>83.6</v>
          </cell>
          <cell r="H487">
            <v>83.6</v>
          </cell>
          <cell r="I487">
            <v>83.6</v>
          </cell>
          <cell r="J487">
            <v>83.6</v>
          </cell>
          <cell r="K487">
            <v>83.6</v>
          </cell>
          <cell r="L487">
            <v>83.6</v>
          </cell>
          <cell r="M487">
            <v>83.6</v>
          </cell>
          <cell r="N487">
            <v>83.6</v>
          </cell>
          <cell r="O487">
            <v>83.6</v>
          </cell>
          <cell r="P487">
            <v>83.6</v>
          </cell>
          <cell r="Q487">
            <v>83.6</v>
          </cell>
          <cell r="S487">
            <v>48610</v>
          </cell>
        </row>
        <row r="488">
          <cell r="A488">
            <v>487</v>
          </cell>
          <cell r="B488">
            <v>520</v>
          </cell>
          <cell r="C488">
            <v>915010100</v>
          </cell>
          <cell r="D488" t="str">
            <v>534</v>
          </cell>
          <cell r="E488" t="str">
            <v>Reparatur an Unterhaltungselektronik</v>
          </cell>
          <cell r="F488">
            <v>106.9</v>
          </cell>
          <cell r="G488">
            <v>106.9</v>
          </cell>
          <cell r="H488">
            <v>106.9</v>
          </cell>
          <cell r="I488">
            <v>106.9</v>
          </cell>
          <cell r="J488">
            <v>106.9</v>
          </cell>
          <cell r="K488">
            <v>106.9</v>
          </cell>
          <cell r="L488">
            <v>106.9</v>
          </cell>
          <cell r="M488">
            <v>106.9</v>
          </cell>
          <cell r="N488">
            <v>106.9</v>
          </cell>
          <cell r="O488">
            <v>106.9</v>
          </cell>
          <cell r="P488">
            <v>106.9</v>
          </cell>
          <cell r="Q488">
            <v>106.9</v>
          </cell>
          <cell r="S488">
            <v>48710</v>
          </cell>
        </row>
        <row r="489">
          <cell r="A489">
            <v>488</v>
          </cell>
          <cell r="B489">
            <v>521</v>
          </cell>
          <cell r="C489">
            <v>1231090100</v>
          </cell>
          <cell r="D489" t="str">
            <v>535</v>
          </cell>
          <cell r="E489" t="str">
            <v>Batteriewechsel bei einer Armbanduhr</v>
          </cell>
          <cell r="F489">
            <v>104.3</v>
          </cell>
          <cell r="G489">
            <v>104.3</v>
          </cell>
          <cell r="H489">
            <v>104.3</v>
          </cell>
          <cell r="I489">
            <v>104.3</v>
          </cell>
          <cell r="J489">
            <v>104.3</v>
          </cell>
          <cell r="K489">
            <v>104.3</v>
          </cell>
          <cell r="L489">
            <v>105.6</v>
          </cell>
          <cell r="M489">
            <v>104.9</v>
          </cell>
          <cell r="N489">
            <v>106.1</v>
          </cell>
          <cell r="O489">
            <v>106.1</v>
          </cell>
          <cell r="P489">
            <v>106.1</v>
          </cell>
          <cell r="Q489">
            <v>106.1</v>
          </cell>
          <cell r="S489">
            <v>48810</v>
          </cell>
        </row>
        <row r="490">
          <cell r="A490">
            <v>489</v>
          </cell>
          <cell r="B490">
            <v>522</v>
          </cell>
          <cell r="C490">
            <v>512090100</v>
          </cell>
          <cell r="D490" t="str">
            <v>536</v>
          </cell>
          <cell r="E490" t="str">
            <v>Bodenbeläge verlegen und fixieren</v>
          </cell>
          <cell r="F490">
            <v>102.6</v>
          </cell>
          <cell r="G490">
            <v>102.6</v>
          </cell>
          <cell r="H490">
            <v>103.1</v>
          </cell>
          <cell r="I490">
            <v>103.1</v>
          </cell>
          <cell r="J490">
            <v>103.1</v>
          </cell>
          <cell r="K490">
            <v>103.1</v>
          </cell>
          <cell r="L490">
            <v>103.1</v>
          </cell>
          <cell r="M490">
            <v>101.1</v>
          </cell>
          <cell r="N490">
            <v>101.1</v>
          </cell>
          <cell r="O490">
            <v>101.1</v>
          </cell>
          <cell r="P490">
            <v>101.1</v>
          </cell>
          <cell r="Q490">
            <v>101.1</v>
          </cell>
          <cell r="S490">
            <v>48910</v>
          </cell>
        </row>
        <row r="491">
          <cell r="A491">
            <v>490</v>
          </cell>
          <cell r="B491">
            <v>523</v>
          </cell>
          <cell r="C491">
            <v>513050100</v>
          </cell>
          <cell r="D491" t="str">
            <v>537</v>
          </cell>
          <cell r="E491" t="str">
            <v>Abschleifen und Versiegeln von Parkettfußboden</v>
          </cell>
          <cell r="F491">
            <v>104.4</v>
          </cell>
          <cell r="G491">
            <v>104.4</v>
          </cell>
          <cell r="H491">
            <v>104.4</v>
          </cell>
          <cell r="I491">
            <v>104.4</v>
          </cell>
          <cell r="J491">
            <v>104.4</v>
          </cell>
          <cell r="K491">
            <v>104.4</v>
          </cell>
          <cell r="L491">
            <v>104.8</v>
          </cell>
          <cell r="M491">
            <v>102.1</v>
          </cell>
          <cell r="N491">
            <v>102.1</v>
          </cell>
          <cell r="O491">
            <v>101.8</v>
          </cell>
          <cell r="P491">
            <v>101.8</v>
          </cell>
          <cell r="Q491">
            <v>101.8</v>
          </cell>
          <cell r="S491">
            <v>49010</v>
          </cell>
        </row>
        <row r="492">
          <cell r="A492">
            <v>491</v>
          </cell>
          <cell r="B492">
            <v>524</v>
          </cell>
          <cell r="C492">
            <v>533070100</v>
          </cell>
          <cell r="D492" t="str">
            <v>538</v>
          </cell>
          <cell r="E492" t="str">
            <v>Reparatur an Haushaltsgroßgeräten</v>
          </cell>
          <cell r="F492">
            <v>106.5</v>
          </cell>
          <cell r="G492">
            <v>106.5</v>
          </cell>
          <cell r="H492">
            <v>106.5</v>
          </cell>
          <cell r="I492">
            <v>106.5</v>
          </cell>
          <cell r="J492">
            <v>107.5</v>
          </cell>
          <cell r="K492">
            <v>107.5</v>
          </cell>
          <cell r="L492">
            <v>109.1</v>
          </cell>
          <cell r="M492">
            <v>109.4</v>
          </cell>
          <cell r="N492">
            <v>109.4</v>
          </cell>
          <cell r="O492">
            <v>112.3</v>
          </cell>
          <cell r="P492">
            <v>112.3</v>
          </cell>
          <cell r="Q492">
            <v>112.3</v>
          </cell>
          <cell r="S492">
            <v>49110</v>
          </cell>
        </row>
        <row r="493">
          <cell r="A493">
            <v>492</v>
          </cell>
          <cell r="B493">
            <v>525</v>
          </cell>
          <cell r="C493">
            <v>1112010200</v>
          </cell>
          <cell r="D493" t="str">
            <v>539</v>
          </cell>
          <cell r="E493" t="str">
            <v>Mensässen, gängigste Kategorie</v>
          </cell>
          <cell r="F493">
            <v>97.7</v>
          </cell>
          <cell r="G493">
            <v>97.7</v>
          </cell>
          <cell r="H493">
            <v>97.7</v>
          </cell>
          <cell r="I493">
            <v>97.7</v>
          </cell>
          <cell r="J493">
            <v>97.7</v>
          </cell>
          <cell r="K493">
            <v>97.7</v>
          </cell>
          <cell r="L493">
            <v>97.7</v>
          </cell>
          <cell r="M493">
            <v>97.7</v>
          </cell>
          <cell r="N493">
            <v>97.7</v>
          </cell>
          <cell r="O493">
            <v>97.7</v>
          </cell>
          <cell r="P493">
            <v>97.7</v>
          </cell>
          <cell r="Q493">
            <v>97.7</v>
          </cell>
          <cell r="S493">
            <v>49210</v>
          </cell>
        </row>
        <row r="494">
          <cell r="A494">
            <v>493</v>
          </cell>
          <cell r="B494">
            <v>527</v>
          </cell>
          <cell r="C494">
            <v>942370100</v>
          </cell>
          <cell r="D494" t="str">
            <v>541</v>
          </cell>
          <cell r="E494" t="str">
            <v>Leihgebühr eines Videofilmes/einer DVD</v>
          </cell>
          <cell r="F494">
            <v>100.2</v>
          </cell>
          <cell r="G494">
            <v>100.2</v>
          </cell>
          <cell r="H494">
            <v>100.2</v>
          </cell>
          <cell r="I494">
            <v>100.2</v>
          </cell>
          <cell r="J494">
            <v>100.2</v>
          </cell>
          <cell r="K494">
            <v>100.2</v>
          </cell>
          <cell r="L494">
            <v>99.7</v>
          </cell>
          <cell r="M494">
            <v>99.7</v>
          </cell>
          <cell r="N494">
            <v>99.7</v>
          </cell>
          <cell r="O494">
            <v>99.7</v>
          </cell>
          <cell r="P494">
            <v>99.7</v>
          </cell>
          <cell r="Q494">
            <v>99.7</v>
          </cell>
          <cell r="S494">
            <v>49310</v>
          </cell>
        </row>
        <row r="495">
          <cell r="A495">
            <v>494</v>
          </cell>
          <cell r="B495">
            <v>605</v>
          </cell>
          <cell r="C495">
            <v>441000100</v>
          </cell>
          <cell r="D495" t="str">
            <v>621</v>
          </cell>
          <cell r="E495" t="str">
            <v>Frischwasser, Abnahmemenge 6 cbm</v>
          </cell>
          <cell r="F495">
            <v>93.5</v>
          </cell>
          <cell r="G495">
            <v>93.5</v>
          </cell>
          <cell r="H495">
            <v>93.5</v>
          </cell>
          <cell r="I495">
            <v>95.1</v>
          </cell>
          <cell r="J495">
            <v>95.1</v>
          </cell>
          <cell r="K495">
            <v>95.1</v>
          </cell>
          <cell r="L495">
            <v>95.1</v>
          </cell>
          <cell r="M495">
            <v>95.1</v>
          </cell>
          <cell r="N495">
            <v>95.1</v>
          </cell>
          <cell r="O495">
            <v>95.1</v>
          </cell>
          <cell r="P495">
            <v>95.1</v>
          </cell>
          <cell r="Q495">
            <v>95.1</v>
          </cell>
          <cell r="S495">
            <v>49410</v>
          </cell>
        </row>
        <row r="496">
          <cell r="A496">
            <v>495</v>
          </cell>
          <cell r="B496">
            <v>606</v>
          </cell>
          <cell r="C496">
            <v>441000200</v>
          </cell>
          <cell r="D496" t="str">
            <v>622</v>
          </cell>
          <cell r="E496" t="str">
            <v>Frischwasser, Abnahmemenge 15 cbm</v>
          </cell>
          <cell r="F496">
            <v>92.6</v>
          </cell>
          <cell r="G496">
            <v>92.6</v>
          </cell>
          <cell r="H496">
            <v>92.6</v>
          </cell>
          <cell r="I496">
            <v>94.4</v>
          </cell>
          <cell r="J496">
            <v>94.4</v>
          </cell>
          <cell r="K496">
            <v>94.4</v>
          </cell>
          <cell r="L496">
            <v>94.4</v>
          </cell>
          <cell r="M496">
            <v>94.4</v>
          </cell>
          <cell r="N496">
            <v>94.4</v>
          </cell>
          <cell r="O496">
            <v>94.4</v>
          </cell>
          <cell r="P496">
            <v>94.4</v>
          </cell>
          <cell r="Q496">
            <v>94.4</v>
          </cell>
          <cell r="S496">
            <v>49510</v>
          </cell>
        </row>
        <row r="497">
          <cell r="A497">
            <v>496</v>
          </cell>
          <cell r="B497">
            <v>607</v>
          </cell>
          <cell r="C497">
            <v>442000100</v>
          </cell>
          <cell r="D497" t="str">
            <v>623</v>
          </cell>
          <cell r="E497" t="str">
            <v>Müllabfuhr, kleine Müllmenge</v>
          </cell>
          <cell r="F497">
            <v>102.5</v>
          </cell>
          <cell r="G497">
            <v>102.5</v>
          </cell>
          <cell r="H497">
            <v>102.5</v>
          </cell>
          <cell r="I497">
            <v>102.5</v>
          </cell>
          <cell r="J497">
            <v>102.5</v>
          </cell>
          <cell r="K497">
            <v>102.5</v>
          </cell>
          <cell r="L497">
            <v>102.5</v>
          </cell>
          <cell r="M497">
            <v>102.5</v>
          </cell>
          <cell r="N497">
            <v>102.5</v>
          </cell>
          <cell r="O497">
            <v>102.5</v>
          </cell>
          <cell r="P497">
            <v>102.5</v>
          </cell>
          <cell r="Q497">
            <v>102.5</v>
          </cell>
          <cell r="S497">
            <v>49610</v>
          </cell>
        </row>
        <row r="498">
          <cell r="A498">
            <v>497</v>
          </cell>
          <cell r="B498">
            <v>608</v>
          </cell>
          <cell r="C498">
            <v>442000200</v>
          </cell>
          <cell r="D498" t="str">
            <v>624</v>
          </cell>
          <cell r="E498" t="str">
            <v>Müllabfuhr, große Müllmenge</v>
          </cell>
          <cell r="F498">
            <v>84.2</v>
          </cell>
          <cell r="G498">
            <v>84.2</v>
          </cell>
          <cell r="H498">
            <v>84.2</v>
          </cell>
          <cell r="I498">
            <v>84.2</v>
          </cell>
          <cell r="J498">
            <v>84.2</v>
          </cell>
          <cell r="K498">
            <v>84.2</v>
          </cell>
          <cell r="L498">
            <v>84.2</v>
          </cell>
          <cell r="M498">
            <v>84.2</v>
          </cell>
          <cell r="N498">
            <v>84.2</v>
          </cell>
          <cell r="O498">
            <v>84.2</v>
          </cell>
          <cell r="P498">
            <v>84.2</v>
          </cell>
          <cell r="Q498">
            <v>84.2</v>
          </cell>
          <cell r="S498">
            <v>49710</v>
          </cell>
        </row>
        <row r="499">
          <cell r="A499">
            <v>498</v>
          </cell>
          <cell r="B499">
            <v>610</v>
          </cell>
          <cell r="C499">
            <v>443000100</v>
          </cell>
          <cell r="D499" t="str">
            <v>626</v>
          </cell>
          <cell r="E499" t="str">
            <v>Abwasserentsorgung bei privaten Haushalten</v>
          </cell>
          <cell r="F499">
            <v>108.3</v>
          </cell>
          <cell r="G499">
            <v>108.3</v>
          </cell>
          <cell r="H499">
            <v>108.3</v>
          </cell>
          <cell r="I499">
            <v>107.9</v>
          </cell>
          <cell r="J499">
            <v>107.9</v>
          </cell>
          <cell r="K499">
            <v>107.9</v>
          </cell>
          <cell r="L499">
            <v>107.9</v>
          </cell>
          <cell r="M499">
            <v>107.9</v>
          </cell>
          <cell r="N499">
            <v>107.9</v>
          </cell>
          <cell r="O499">
            <v>106.6</v>
          </cell>
          <cell r="P499">
            <v>106.6</v>
          </cell>
          <cell r="Q499">
            <v>106.6</v>
          </cell>
          <cell r="S499">
            <v>49810</v>
          </cell>
        </row>
        <row r="500">
          <cell r="A500">
            <v>499</v>
          </cell>
          <cell r="B500">
            <v>574</v>
          </cell>
          <cell r="C500">
            <v>451015200</v>
          </cell>
          <cell r="D500" t="str">
            <v>590</v>
          </cell>
          <cell r="E500" t="str">
            <v>Strom, Verbrauch von 200 kWh pro Monat</v>
          </cell>
          <cell r="F500">
            <v>125.1</v>
          </cell>
          <cell r="G500">
            <v>125.1</v>
          </cell>
          <cell r="H500">
            <v>125.1</v>
          </cell>
          <cell r="I500">
            <v>125.1</v>
          </cell>
          <cell r="J500">
            <v>125.1</v>
          </cell>
          <cell r="K500">
            <v>125.1</v>
          </cell>
          <cell r="L500">
            <v>125.1</v>
          </cell>
          <cell r="M500">
            <v>125.1</v>
          </cell>
          <cell r="N500">
            <v>125.1</v>
          </cell>
          <cell r="O500">
            <v>125.1</v>
          </cell>
          <cell r="P500">
            <v>125.1</v>
          </cell>
          <cell r="Q500">
            <v>125.1</v>
          </cell>
          <cell r="S500">
            <v>49910</v>
          </cell>
        </row>
        <row r="501">
          <cell r="A501">
            <v>500</v>
          </cell>
          <cell r="B501">
            <v>575</v>
          </cell>
          <cell r="C501">
            <v>451015300</v>
          </cell>
          <cell r="D501" t="str">
            <v>591</v>
          </cell>
          <cell r="E501" t="str">
            <v>Strom, Verbrauch von 325 kWh pro Monat</v>
          </cell>
          <cell r="F501">
            <v>128</v>
          </cell>
          <cell r="G501">
            <v>128</v>
          </cell>
          <cell r="H501">
            <v>128</v>
          </cell>
          <cell r="I501">
            <v>128.6</v>
          </cell>
          <cell r="J501">
            <v>128.6</v>
          </cell>
          <cell r="K501">
            <v>128.6</v>
          </cell>
          <cell r="L501">
            <v>128.6</v>
          </cell>
          <cell r="M501">
            <v>129</v>
          </cell>
          <cell r="N501">
            <v>129</v>
          </cell>
          <cell r="O501">
            <v>129.69999999999999</v>
          </cell>
          <cell r="P501">
            <v>129.69999999999999</v>
          </cell>
          <cell r="Q501">
            <v>129.69999999999999</v>
          </cell>
          <cell r="S501">
            <v>50010</v>
          </cell>
        </row>
        <row r="502">
          <cell r="A502">
            <v>501</v>
          </cell>
          <cell r="B502">
            <v>576</v>
          </cell>
          <cell r="C502">
            <v>451015400</v>
          </cell>
          <cell r="D502" t="str">
            <v>592</v>
          </cell>
          <cell r="E502" t="str">
            <v>Strom, Verbrauch von 1275 kWh pro Monat</v>
          </cell>
          <cell r="F502">
            <v>134.5</v>
          </cell>
          <cell r="G502">
            <v>134.5</v>
          </cell>
          <cell r="H502">
            <v>134.5</v>
          </cell>
          <cell r="I502">
            <v>135</v>
          </cell>
          <cell r="J502">
            <v>135</v>
          </cell>
          <cell r="K502">
            <v>135</v>
          </cell>
          <cell r="L502">
            <v>135</v>
          </cell>
          <cell r="M502">
            <v>133.30000000000001</v>
          </cell>
          <cell r="N502">
            <v>133.30000000000001</v>
          </cell>
          <cell r="O502">
            <v>134.19999999999999</v>
          </cell>
          <cell r="P502">
            <v>134.19999999999999</v>
          </cell>
          <cell r="Q502">
            <v>134.19999999999999</v>
          </cell>
          <cell r="S502">
            <v>50110</v>
          </cell>
        </row>
        <row r="503">
          <cell r="A503">
            <v>502</v>
          </cell>
          <cell r="B503">
            <v>577</v>
          </cell>
          <cell r="C503">
            <v>452130100</v>
          </cell>
          <cell r="D503" t="str">
            <v>593</v>
          </cell>
          <cell r="E503" t="str">
            <v>Gas, monatliche Abnahmemenge von 1000 kWh</v>
          </cell>
          <cell r="F503">
            <v>119.4</v>
          </cell>
          <cell r="G503">
            <v>119.4</v>
          </cell>
          <cell r="H503">
            <v>119.4</v>
          </cell>
          <cell r="I503">
            <v>119.5</v>
          </cell>
          <cell r="J503">
            <v>119.5</v>
          </cell>
          <cell r="K503">
            <v>119.5</v>
          </cell>
          <cell r="L503">
            <v>119.5</v>
          </cell>
          <cell r="M503">
            <v>121.7</v>
          </cell>
          <cell r="N503">
            <v>121.7</v>
          </cell>
          <cell r="O503">
            <v>125.2</v>
          </cell>
          <cell r="P503">
            <v>125.2</v>
          </cell>
          <cell r="Q503">
            <v>125.2</v>
          </cell>
          <cell r="S503">
            <v>50210</v>
          </cell>
        </row>
        <row r="504">
          <cell r="A504">
            <v>503</v>
          </cell>
          <cell r="B504">
            <v>578</v>
          </cell>
          <cell r="C504">
            <v>452130200</v>
          </cell>
          <cell r="D504" t="str">
            <v>594</v>
          </cell>
          <cell r="E504" t="str">
            <v>Gas, monatliche Abnahmemenge von 1600 kWh</v>
          </cell>
          <cell r="F504">
            <v>116.6</v>
          </cell>
          <cell r="G504">
            <v>116.6</v>
          </cell>
          <cell r="H504">
            <v>116.6</v>
          </cell>
          <cell r="I504">
            <v>116.6</v>
          </cell>
          <cell r="J504">
            <v>116.6</v>
          </cell>
          <cell r="K504">
            <v>116.6</v>
          </cell>
          <cell r="L504">
            <v>116.6</v>
          </cell>
          <cell r="M504">
            <v>118.9</v>
          </cell>
          <cell r="N504">
            <v>118.9</v>
          </cell>
          <cell r="O504">
            <v>122.3</v>
          </cell>
          <cell r="P504">
            <v>122.3</v>
          </cell>
          <cell r="Q504">
            <v>122.3</v>
          </cell>
          <cell r="S504">
            <v>50310</v>
          </cell>
        </row>
        <row r="505">
          <cell r="A505">
            <v>504</v>
          </cell>
          <cell r="B505">
            <v>579</v>
          </cell>
          <cell r="C505">
            <v>452130300</v>
          </cell>
          <cell r="D505" t="str">
            <v>595</v>
          </cell>
          <cell r="E505" t="str">
            <v>Gas, monatliche Abnahmemenge von 2300 kWh</v>
          </cell>
          <cell r="F505">
            <v>116.8</v>
          </cell>
          <cell r="G505">
            <v>116.8</v>
          </cell>
          <cell r="H505">
            <v>116.8</v>
          </cell>
          <cell r="I505">
            <v>116.7</v>
          </cell>
          <cell r="J505">
            <v>116.7</v>
          </cell>
          <cell r="K505">
            <v>116.7</v>
          </cell>
          <cell r="L505">
            <v>116.7</v>
          </cell>
          <cell r="M505">
            <v>119.2</v>
          </cell>
          <cell r="N505">
            <v>119.2</v>
          </cell>
          <cell r="O505">
            <v>122.7</v>
          </cell>
          <cell r="P505">
            <v>122.7</v>
          </cell>
          <cell r="Q505">
            <v>122.7</v>
          </cell>
          <cell r="S505">
            <v>50410</v>
          </cell>
        </row>
        <row r="506">
          <cell r="A506">
            <v>505</v>
          </cell>
          <cell r="B506">
            <v>953</v>
          </cell>
          <cell r="C506">
            <v>735011400</v>
          </cell>
          <cell r="D506" t="str">
            <v>600</v>
          </cell>
          <cell r="E506" t="str">
            <v>Straßenbahn oder Omnibus, Einzelfahrt</v>
          </cell>
          <cell r="F506">
            <v>111.3</v>
          </cell>
          <cell r="G506">
            <v>111.3</v>
          </cell>
          <cell r="H506">
            <v>111.3</v>
          </cell>
          <cell r="I506">
            <v>111.3</v>
          </cell>
          <cell r="J506">
            <v>111.3</v>
          </cell>
          <cell r="K506">
            <v>111.3</v>
          </cell>
          <cell r="L506">
            <v>111.3</v>
          </cell>
          <cell r="M506">
            <v>111.3</v>
          </cell>
          <cell r="N506">
            <v>111.3</v>
          </cell>
          <cell r="O506">
            <v>111.3</v>
          </cell>
          <cell r="P506">
            <v>111.3</v>
          </cell>
          <cell r="Q506">
            <v>113.9</v>
          </cell>
          <cell r="S506">
            <v>50510</v>
          </cell>
        </row>
        <row r="507">
          <cell r="A507">
            <v>506</v>
          </cell>
          <cell r="B507">
            <v>954</v>
          </cell>
          <cell r="C507">
            <v>735011500</v>
          </cell>
          <cell r="D507" t="str">
            <v>601</v>
          </cell>
          <cell r="E507" t="str">
            <v>Straßenbahn oder Omnibus, Mehrfahrtenkarte</v>
          </cell>
          <cell r="F507">
            <v>112.6</v>
          </cell>
          <cell r="G507">
            <v>112.6</v>
          </cell>
          <cell r="H507">
            <v>112.6</v>
          </cell>
          <cell r="I507">
            <v>112.6</v>
          </cell>
          <cell r="J507">
            <v>112.6</v>
          </cell>
          <cell r="K507">
            <v>112.6</v>
          </cell>
          <cell r="L507">
            <v>112.6</v>
          </cell>
          <cell r="M507">
            <v>112.6</v>
          </cell>
          <cell r="N507">
            <v>112.6</v>
          </cell>
          <cell r="O507">
            <v>112.6</v>
          </cell>
          <cell r="P507">
            <v>112.6</v>
          </cell>
          <cell r="Q507">
            <v>114.1</v>
          </cell>
          <cell r="S507">
            <v>50610</v>
          </cell>
        </row>
        <row r="508">
          <cell r="A508">
            <v>507</v>
          </cell>
          <cell r="B508">
            <v>955</v>
          </cell>
          <cell r="C508">
            <v>735015400</v>
          </cell>
          <cell r="D508" t="str">
            <v>602</v>
          </cell>
          <cell r="E508" t="str">
            <v>Straßenbahn oder Omnibus, Monatskarte</v>
          </cell>
          <cell r="F508">
            <v>115.5</v>
          </cell>
          <cell r="G508">
            <v>115.5</v>
          </cell>
          <cell r="H508">
            <v>115.5</v>
          </cell>
          <cell r="I508">
            <v>115.5</v>
          </cell>
          <cell r="J508">
            <v>115.5</v>
          </cell>
          <cell r="K508">
            <v>115.5</v>
          </cell>
          <cell r="L508">
            <v>115.5</v>
          </cell>
          <cell r="M508">
            <v>115.5</v>
          </cell>
          <cell r="N508">
            <v>115.5</v>
          </cell>
          <cell r="O508">
            <v>115.5</v>
          </cell>
          <cell r="P508">
            <v>115.5</v>
          </cell>
          <cell r="Q508">
            <v>118.9</v>
          </cell>
          <cell r="S508">
            <v>50710</v>
          </cell>
        </row>
        <row r="509">
          <cell r="A509">
            <v>508</v>
          </cell>
          <cell r="B509">
            <v>592</v>
          </cell>
          <cell r="C509">
            <v>735013100</v>
          </cell>
          <cell r="D509" t="str">
            <v>603</v>
          </cell>
          <cell r="E509" t="str">
            <v>Verbund-Ausbildungstarif</v>
          </cell>
          <cell r="F509">
            <v>114.5</v>
          </cell>
          <cell r="G509">
            <v>114.5</v>
          </cell>
          <cell r="H509">
            <v>114.5</v>
          </cell>
          <cell r="I509">
            <v>114.5</v>
          </cell>
          <cell r="J509">
            <v>114.5</v>
          </cell>
          <cell r="K509">
            <v>114.5</v>
          </cell>
          <cell r="L509">
            <v>114.5</v>
          </cell>
          <cell r="M509">
            <v>114.5</v>
          </cell>
          <cell r="N509">
            <v>114.5</v>
          </cell>
          <cell r="O509">
            <v>114.5</v>
          </cell>
          <cell r="P509">
            <v>114.5</v>
          </cell>
          <cell r="Q509">
            <v>117.9</v>
          </cell>
          <cell r="S509">
            <v>50810</v>
          </cell>
        </row>
        <row r="510">
          <cell r="A510">
            <v>509</v>
          </cell>
          <cell r="B510">
            <v>593</v>
          </cell>
          <cell r="C510">
            <v>736055100</v>
          </cell>
          <cell r="D510" t="str">
            <v>610</v>
          </cell>
          <cell r="E510" t="str">
            <v>Möbeltransport</v>
          </cell>
          <cell r="F510">
            <v>107.7</v>
          </cell>
          <cell r="G510">
            <v>107.7</v>
          </cell>
          <cell r="H510">
            <v>107.7</v>
          </cell>
          <cell r="I510">
            <v>107.7</v>
          </cell>
          <cell r="J510">
            <v>107.7</v>
          </cell>
          <cell r="K510">
            <v>107.7</v>
          </cell>
          <cell r="L510">
            <v>104</v>
          </cell>
          <cell r="M510">
            <v>104</v>
          </cell>
          <cell r="N510">
            <v>104</v>
          </cell>
          <cell r="O510">
            <v>104</v>
          </cell>
          <cell r="P510">
            <v>104</v>
          </cell>
          <cell r="Q510">
            <v>104</v>
          </cell>
          <cell r="S510">
            <v>50910</v>
          </cell>
        </row>
        <row r="511">
          <cell r="A511">
            <v>510</v>
          </cell>
          <cell r="B511">
            <v>594</v>
          </cell>
          <cell r="C511">
            <v>952013100</v>
          </cell>
          <cell r="D511" t="str">
            <v>611</v>
          </cell>
          <cell r="E511" t="str">
            <v>Tageszeitung, Einzelverkauf</v>
          </cell>
          <cell r="F511">
            <v>121.9</v>
          </cell>
          <cell r="G511">
            <v>121.9</v>
          </cell>
          <cell r="H511">
            <v>121.9</v>
          </cell>
          <cell r="I511">
            <v>121.9</v>
          </cell>
          <cell r="J511">
            <v>121.9</v>
          </cell>
          <cell r="K511">
            <v>121.9</v>
          </cell>
          <cell r="L511">
            <v>121.9</v>
          </cell>
          <cell r="M511">
            <v>121.9</v>
          </cell>
          <cell r="N511">
            <v>121.9</v>
          </cell>
          <cell r="O511">
            <v>121.9</v>
          </cell>
          <cell r="P511">
            <v>121.9</v>
          </cell>
          <cell r="Q511">
            <v>121.9</v>
          </cell>
          <cell r="S511">
            <v>51010</v>
          </cell>
        </row>
        <row r="512">
          <cell r="A512">
            <v>511</v>
          </cell>
          <cell r="B512">
            <v>595</v>
          </cell>
          <cell r="C512">
            <v>952011100</v>
          </cell>
          <cell r="D512" t="str">
            <v>612</v>
          </cell>
          <cell r="E512" t="str">
            <v>Tageszeitung, Abonnement</v>
          </cell>
          <cell r="F512">
            <v>116</v>
          </cell>
          <cell r="G512">
            <v>116</v>
          </cell>
          <cell r="H512">
            <v>116</v>
          </cell>
          <cell r="I512">
            <v>116.4</v>
          </cell>
          <cell r="J512">
            <v>116.4</v>
          </cell>
          <cell r="K512">
            <v>116.4</v>
          </cell>
          <cell r="L512">
            <v>117</v>
          </cell>
          <cell r="M512">
            <v>117</v>
          </cell>
          <cell r="N512">
            <v>117</v>
          </cell>
          <cell r="O512">
            <v>117.3</v>
          </cell>
          <cell r="P512">
            <v>117.3</v>
          </cell>
          <cell r="Q512">
            <v>117.8</v>
          </cell>
          <cell r="S512">
            <v>51110</v>
          </cell>
        </row>
        <row r="513">
          <cell r="A513">
            <v>512</v>
          </cell>
          <cell r="B513">
            <v>596</v>
          </cell>
          <cell r="C513">
            <v>1270090200</v>
          </cell>
          <cell r="D513" t="str">
            <v>613</v>
          </cell>
          <cell r="E513" t="str">
            <v>Kleinanzeige</v>
          </cell>
          <cell r="F513">
            <v>105.4</v>
          </cell>
          <cell r="G513">
            <v>105.4</v>
          </cell>
          <cell r="H513">
            <v>105.4</v>
          </cell>
          <cell r="I513">
            <v>105.4</v>
          </cell>
          <cell r="J513">
            <v>105.4</v>
          </cell>
          <cell r="K513">
            <v>105.4</v>
          </cell>
          <cell r="L513">
            <v>104</v>
          </cell>
          <cell r="M513">
            <v>103.7</v>
          </cell>
          <cell r="N513">
            <v>103.7</v>
          </cell>
          <cell r="O513">
            <v>102.4</v>
          </cell>
          <cell r="P513">
            <v>102.4</v>
          </cell>
          <cell r="Q513">
            <v>102.4</v>
          </cell>
          <cell r="S513">
            <v>51210</v>
          </cell>
        </row>
        <row r="514">
          <cell r="A514">
            <v>513</v>
          </cell>
          <cell r="B514">
            <v>597</v>
          </cell>
          <cell r="C514">
            <v>942120100</v>
          </cell>
          <cell r="D514" t="str">
            <v>614</v>
          </cell>
          <cell r="E514" t="str">
            <v>Theaterkarte/Schauspiel, Tageskasse</v>
          </cell>
          <cell r="F514">
            <v>108.4</v>
          </cell>
          <cell r="G514">
            <v>108.4</v>
          </cell>
          <cell r="H514">
            <v>108.4</v>
          </cell>
          <cell r="I514">
            <v>108.4</v>
          </cell>
          <cell r="J514">
            <v>108.4</v>
          </cell>
          <cell r="K514">
            <v>108.4</v>
          </cell>
          <cell r="L514">
            <v>108.4</v>
          </cell>
          <cell r="M514">
            <v>108.4</v>
          </cell>
          <cell r="N514">
            <v>108.4</v>
          </cell>
          <cell r="O514">
            <v>108.4</v>
          </cell>
          <cell r="P514">
            <v>108.4</v>
          </cell>
          <cell r="Q514">
            <v>108.4</v>
          </cell>
          <cell r="S514">
            <v>51310</v>
          </cell>
        </row>
        <row r="515">
          <cell r="A515">
            <v>514</v>
          </cell>
          <cell r="B515">
            <v>598</v>
          </cell>
          <cell r="C515">
            <v>942120200</v>
          </cell>
          <cell r="D515" t="str">
            <v>615</v>
          </cell>
          <cell r="E515" t="str">
            <v>Theaterkarte/Schauspiel, Abonnement</v>
          </cell>
          <cell r="F515">
            <v>103.9</v>
          </cell>
          <cell r="G515">
            <v>103.9</v>
          </cell>
          <cell r="H515">
            <v>103.9</v>
          </cell>
          <cell r="I515">
            <v>103.9</v>
          </cell>
          <cell r="J515">
            <v>103.9</v>
          </cell>
          <cell r="K515">
            <v>103.9</v>
          </cell>
          <cell r="L515">
            <v>103.9</v>
          </cell>
          <cell r="M515">
            <v>103.9</v>
          </cell>
          <cell r="N515">
            <v>103.9</v>
          </cell>
          <cell r="O515">
            <v>102.6</v>
          </cell>
          <cell r="P515">
            <v>102.6</v>
          </cell>
          <cell r="Q515">
            <v>102.6</v>
          </cell>
          <cell r="S515">
            <v>51410</v>
          </cell>
        </row>
        <row r="516">
          <cell r="A516">
            <v>515</v>
          </cell>
          <cell r="B516">
            <v>599</v>
          </cell>
          <cell r="C516">
            <v>942110100</v>
          </cell>
          <cell r="D516" t="str">
            <v>616</v>
          </cell>
          <cell r="E516" t="str">
            <v>Opern-, Musical-, Ballettaufführung, Tageskasse</v>
          </cell>
          <cell r="F516">
            <v>106.5</v>
          </cell>
          <cell r="G516">
            <v>106.5</v>
          </cell>
          <cell r="H516">
            <v>106.5</v>
          </cell>
          <cell r="I516">
            <v>106.5</v>
          </cell>
          <cell r="J516">
            <v>106.5</v>
          </cell>
          <cell r="K516">
            <v>106.5</v>
          </cell>
          <cell r="L516">
            <v>106.5</v>
          </cell>
          <cell r="M516">
            <v>106.5</v>
          </cell>
          <cell r="N516">
            <v>106.5</v>
          </cell>
          <cell r="O516">
            <v>106.5</v>
          </cell>
          <cell r="P516">
            <v>106.5</v>
          </cell>
          <cell r="Q516">
            <v>106.5</v>
          </cell>
          <cell r="S516">
            <v>51510</v>
          </cell>
        </row>
        <row r="517">
          <cell r="A517">
            <v>516</v>
          </cell>
          <cell r="B517">
            <v>600</v>
          </cell>
          <cell r="C517">
            <v>942110200</v>
          </cell>
          <cell r="D517" t="str">
            <v>617</v>
          </cell>
          <cell r="E517" t="str">
            <v>Opern-, Musical-, Ballettaufführung, Abonnement</v>
          </cell>
          <cell r="F517">
            <v>112.6</v>
          </cell>
          <cell r="G517">
            <v>112.6</v>
          </cell>
          <cell r="H517">
            <v>112.6</v>
          </cell>
          <cell r="I517">
            <v>112.6</v>
          </cell>
          <cell r="J517">
            <v>112.6</v>
          </cell>
          <cell r="K517">
            <v>112.6</v>
          </cell>
          <cell r="L517">
            <v>112.6</v>
          </cell>
          <cell r="M517">
            <v>112.6</v>
          </cell>
          <cell r="N517">
            <v>112.6</v>
          </cell>
          <cell r="O517">
            <v>112</v>
          </cell>
          <cell r="P517">
            <v>112</v>
          </cell>
          <cell r="Q517">
            <v>112</v>
          </cell>
          <cell r="S517">
            <v>51610</v>
          </cell>
        </row>
        <row r="518">
          <cell r="A518">
            <v>517</v>
          </cell>
          <cell r="B518">
            <v>602</v>
          </cell>
          <cell r="C518">
            <v>941011100</v>
          </cell>
          <cell r="D518" t="str">
            <v>618</v>
          </cell>
          <cell r="E518" t="str">
            <v>Eintrittskarte zu regelm. Sportveranstaltung</v>
          </cell>
          <cell r="F518">
            <v>128.6</v>
          </cell>
          <cell r="G518">
            <v>128.6</v>
          </cell>
          <cell r="H518">
            <v>128.6</v>
          </cell>
          <cell r="I518">
            <v>128.6</v>
          </cell>
          <cell r="J518">
            <v>128.6</v>
          </cell>
          <cell r="K518">
            <v>128.6</v>
          </cell>
          <cell r="L518">
            <v>128.6</v>
          </cell>
          <cell r="M518">
            <v>112.1</v>
          </cell>
          <cell r="N518">
            <v>112.1</v>
          </cell>
          <cell r="O518">
            <v>112.1</v>
          </cell>
          <cell r="P518">
            <v>112.1</v>
          </cell>
          <cell r="Q518">
            <v>112.1</v>
          </cell>
          <cell r="S518">
            <v>51710</v>
          </cell>
        </row>
        <row r="519">
          <cell r="A519">
            <v>518</v>
          </cell>
          <cell r="B519">
            <v>603</v>
          </cell>
          <cell r="C519">
            <v>1040010100</v>
          </cell>
          <cell r="D519" t="str">
            <v>619</v>
          </cell>
          <cell r="E519" t="str">
            <v>Lehrgangsgebühr einer Volkshochschule</v>
          </cell>
          <cell r="F519">
            <v>106.4</v>
          </cell>
          <cell r="G519">
            <v>106.4</v>
          </cell>
          <cell r="H519">
            <v>106.4</v>
          </cell>
          <cell r="I519">
            <v>106.4</v>
          </cell>
          <cell r="J519">
            <v>106.4</v>
          </cell>
          <cell r="K519">
            <v>106.4</v>
          </cell>
          <cell r="L519">
            <v>106.4</v>
          </cell>
          <cell r="M519">
            <v>106.4</v>
          </cell>
          <cell r="N519">
            <v>106.4</v>
          </cell>
          <cell r="O519">
            <v>106.4</v>
          </cell>
          <cell r="P519">
            <v>106.4</v>
          </cell>
          <cell r="Q519">
            <v>106.4</v>
          </cell>
          <cell r="S519">
            <v>51810</v>
          </cell>
        </row>
        <row r="520">
          <cell r="A520">
            <v>519</v>
          </cell>
          <cell r="B520">
            <v>432</v>
          </cell>
          <cell r="C520">
            <v>411021200</v>
          </cell>
          <cell r="D520" t="str">
            <v>443</v>
          </cell>
          <cell r="E520" t="str">
            <v>Altbauwohnung, bis 70 qm Wfl.</v>
          </cell>
          <cell r="F520">
            <v>106.6</v>
          </cell>
          <cell r="G520">
            <v>106.6</v>
          </cell>
          <cell r="H520">
            <v>106.7</v>
          </cell>
          <cell r="I520">
            <v>106.7</v>
          </cell>
          <cell r="J520">
            <v>106.7</v>
          </cell>
          <cell r="K520">
            <v>106.7</v>
          </cell>
          <cell r="L520">
            <v>106.8</v>
          </cell>
          <cell r="M520">
            <v>106.9</v>
          </cell>
          <cell r="N520">
            <v>106.9</v>
          </cell>
          <cell r="O520">
            <v>106.9</v>
          </cell>
          <cell r="P520">
            <v>107.1</v>
          </cell>
          <cell r="Q520">
            <v>107.1</v>
          </cell>
          <cell r="S520">
            <v>51910</v>
          </cell>
        </row>
        <row r="521">
          <cell r="A521">
            <v>520</v>
          </cell>
          <cell r="B521">
            <v>433</v>
          </cell>
          <cell r="C521">
            <v>411021300</v>
          </cell>
          <cell r="D521" t="str">
            <v>444</v>
          </cell>
          <cell r="E521" t="str">
            <v>Altbauwohnung, mehr als 70 qm Wfl.</v>
          </cell>
          <cell r="F521">
            <v>108.4</v>
          </cell>
          <cell r="G521">
            <v>108.4</v>
          </cell>
          <cell r="H521">
            <v>108.4</v>
          </cell>
          <cell r="I521">
            <v>108.4</v>
          </cell>
          <cell r="J521">
            <v>108.5</v>
          </cell>
          <cell r="K521">
            <v>108.5</v>
          </cell>
          <cell r="L521">
            <v>108.7</v>
          </cell>
          <cell r="M521">
            <v>108.7</v>
          </cell>
          <cell r="N521">
            <v>108.7</v>
          </cell>
          <cell r="O521">
            <v>108.9</v>
          </cell>
          <cell r="P521">
            <v>109.2</v>
          </cell>
          <cell r="Q521">
            <v>109.2</v>
          </cell>
          <cell r="S521">
            <v>52010</v>
          </cell>
        </row>
        <row r="522">
          <cell r="A522">
            <v>521</v>
          </cell>
          <cell r="B522">
            <v>434</v>
          </cell>
          <cell r="C522">
            <v>411022200</v>
          </cell>
          <cell r="D522" t="str">
            <v>445</v>
          </cell>
          <cell r="E522" t="str">
            <v>Soz. Wohnungsbau, bis 70 qm Wfl.</v>
          </cell>
          <cell r="F522">
            <v>104.5</v>
          </cell>
          <cell r="G522">
            <v>104.6</v>
          </cell>
          <cell r="H522">
            <v>104.7</v>
          </cell>
          <cell r="I522">
            <v>104.7</v>
          </cell>
          <cell r="J522">
            <v>104.9</v>
          </cell>
          <cell r="K522">
            <v>104.9</v>
          </cell>
          <cell r="L522">
            <v>104.9</v>
          </cell>
          <cell r="M522">
            <v>104.9</v>
          </cell>
          <cell r="N522">
            <v>105</v>
          </cell>
          <cell r="O522">
            <v>105</v>
          </cell>
          <cell r="P522">
            <v>105</v>
          </cell>
          <cell r="Q522">
            <v>105</v>
          </cell>
          <cell r="S522">
            <v>52110</v>
          </cell>
        </row>
        <row r="523">
          <cell r="A523">
            <v>522</v>
          </cell>
          <cell r="B523">
            <v>436</v>
          </cell>
          <cell r="C523">
            <v>411022400</v>
          </cell>
          <cell r="D523" t="str">
            <v>446</v>
          </cell>
          <cell r="E523" t="str">
            <v>Freifin. Wohnungsbau, mehr als 70 qm Wfl.</v>
          </cell>
          <cell r="F523">
            <v>105.5</v>
          </cell>
          <cell r="G523">
            <v>105.5</v>
          </cell>
          <cell r="H523">
            <v>105.6</v>
          </cell>
          <cell r="I523">
            <v>105.6</v>
          </cell>
          <cell r="J523">
            <v>105.6</v>
          </cell>
          <cell r="K523">
            <v>105.6</v>
          </cell>
          <cell r="L523">
            <v>105.5</v>
          </cell>
          <cell r="M523">
            <v>105.6</v>
          </cell>
          <cell r="N523">
            <v>105.6</v>
          </cell>
          <cell r="O523">
            <v>105.6</v>
          </cell>
          <cell r="P523">
            <v>105.6</v>
          </cell>
          <cell r="Q523">
            <v>105.7</v>
          </cell>
          <cell r="S523">
            <v>52210</v>
          </cell>
        </row>
        <row r="524">
          <cell r="A524">
            <v>523</v>
          </cell>
          <cell r="B524">
            <v>437</v>
          </cell>
          <cell r="C524">
            <v>724060100</v>
          </cell>
          <cell r="D524" t="str">
            <v>447</v>
          </cell>
          <cell r="E524" t="str">
            <v>Garagen- o. Stellplatzmiete der Mieter</v>
          </cell>
          <cell r="F524">
            <v>103</v>
          </cell>
          <cell r="G524">
            <v>103</v>
          </cell>
          <cell r="H524">
            <v>103</v>
          </cell>
          <cell r="I524">
            <v>103</v>
          </cell>
          <cell r="J524">
            <v>103</v>
          </cell>
          <cell r="K524">
            <v>103</v>
          </cell>
          <cell r="L524">
            <v>102.9</v>
          </cell>
          <cell r="M524">
            <v>102.9</v>
          </cell>
          <cell r="N524">
            <v>102.9</v>
          </cell>
          <cell r="O524">
            <v>102.9</v>
          </cell>
          <cell r="P524">
            <v>103</v>
          </cell>
          <cell r="Q524">
            <v>103</v>
          </cell>
          <cell r="S524">
            <v>52310</v>
          </cell>
        </row>
        <row r="525">
          <cell r="A525">
            <v>524</v>
          </cell>
          <cell r="B525">
            <v>438</v>
          </cell>
          <cell r="C525">
            <v>411022500</v>
          </cell>
          <cell r="D525" t="str">
            <v>448</v>
          </cell>
          <cell r="E525" t="str">
            <v>Freifin. Wohnungsbau, bis 70 qm Wfl.</v>
          </cell>
          <cell r="F525">
            <v>104.4</v>
          </cell>
          <cell r="G525">
            <v>104.4</v>
          </cell>
          <cell r="H525">
            <v>104.7</v>
          </cell>
          <cell r="I525">
            <v>104.9</v>
          </cell>
          <cell r="J525">
            <v>104.9</v>
          </cell>
          <cell r="K525">
            <v>104.9</v>
          </cell>
          <cell r="L525">
            <v>105</v>
          </cell>
          <cell r="M525">
            <v>105</v>
          </cell>
          <cell r="N525">
            <v>105</v>
          </cell>
          <cell r="O525">
            <v>105</v>
          </cell>
          <cell r="P525">
            <v>105.2</v>
          </cell>
          <cell r="Q525">
            <v>105.2</v>
          </cell>
          <cell r="S525">
            <v>52410</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e"/>
      <sheetName val="Listen"/>
      <sheetName val="Deckblatt"/>
      <sheetName val="Gesamtsumme"/>
      <sheetName val="AV"/>
      <sheetName val="Abschreibungen"/>
      <sheetName val="Darlehen"/>
      <sheetName val="EK- Zins"/>
      <sheetName val="Instandhaltung"/>
      <sheetName val="Preisindex Gebäude"/>
      <sheetName val="Verbraucherpreisindex"/>
      <sheetName val="Miete Pacht Leasing"/>
      <sheetName val="Auflösung Sonderpost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e"/>
      <sheetName val="Listen"/>
      <sheetName val="Deckblatt"/>
      <sheetName val="Gesamtsumme "/>
      <sheetName val="AV"/>
      <sheetName val="Abschreibungen"/>
      <sheetName val="Darlehen"/>
      <sheetName val="EK- Zins"/>
      <sheetName val="Instandhaltung"/>
      <sheetName val="Preisindizes Wohngebäude"/>
      <sheetName val="Verbraucherpreisindex"/>
      <sheetName val="Miete Pacht Leasing"/>
      <sheetName val="Auflösung Sonderposte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2:M28"/>
  <sheetViews>
    <sheetView zoomScaleNormal="100" workbookViewId="0">
      <selection activeCell="F3" sqref="F3"/>
    </sheetView>
  </sheetViews>
  <sheetFormatPr baseColWidth="10" defaultColWidth="11.42578125" defaultRowHeight="14.25" x14ac:dyDescent="0.2"/>
  <cols>
    <col min="1" max="1" width="31.5703125" style="1" customWidth="1"/>
    <col min="2" max="2" width="75" style="1" customWidth="1"/>
    <col min="3" max="3" width="11.42578125" style="1" bestFit="1" customWidth="1"/>
    <col min="4" max="4" width="10" style="1" bestFit="1" customWidth="1"/>
    <col min="5" max="5" width="32.85546875" style="1" customWidth="1"/>
    <col min="6" max="6" width="13.140625" style="1" customWidth="1"/>
    <col min="7" max="10" width="11.42578125" style="1"/>
    <col min="11" max="11" width="13.5703125" style="1" customWidth="1"/>
    <col min="12" max="12" width="35.7109375" style="1" customWidth="1"/>
    <col min="13" max="16384" width="11.42578125" style="1"/>
  </cols>
  <sheetData>
    <row r="2" spans="1:13" ht="28.5" customHeight="1" x14ac:dyDescent="0.25">
      <c r="A2" s="399" t="s">
        <v>87</v>
      </c>
      <c r="B2" s="399"/>
      <c r="C2" s="399"/>
      <c r="D2" s="399"/>
      <c r="E2" s="399"/>
      <c r="F2" s="33"/>
      <c r="G2"/>
      <c r="H2"/>
      <c r="I2"/>
      <c r="J2"/>
      <c r="K2"/>
      <c r="L2"/>
      <c r="M2"/>
    </row>
    <row r="3" spans="1:13" ht="26.25" customHeight="1" x14ac:dyDescent="0.25">
      <c r="A3" s="400" t="s">
        <v>219</v>
      </c>
      <c r="B3" s="400"/>
      <c r="C3" s="400"/>
      <c r="D3" s="400"/>
      <c r="E3" s="209"/>
      <c r="F3" s="59"/>
      <c r="G3"/>
      <c r="H3"/>
      <c r="I3"/>
      <c r="J3"/>
      <c r="K3"/>
      <c r="L3"/>
      <c r="M3"/>
    </row>
    <row r="4" spans="1:13" ht="15" x14ac:dyDescent="0.25">
      <c r="A4" s="59"/>
      <c r="B4" s="59"/>
      <c r="C4" s="59"/>
      <c r="D4" s="59"/>
      <c r="E4" s="59"/>
      <c r="F4" s="59"/>
      <c r="G4"/>
      <c r="H4"/>
      <c r="I4"/>
      <c r="J4"/>
      <c r="K4"/>
      <c r="L4"/>
      <c r="M4"/>
    </row>
    <row r="5" spans="1:13" s="178" customFormat="1" ht="57.75" customHeight="1" x14ac:dyDescent="0.25">
      <c r="A5" s="402" t="s">
        <v>208</v>
      </c>
      <c r="B5" s="403"/>
      <c r="C5" s="403"/>
      <c r="D5" s="403"/>
      <c r="E5" s="404"/>
      <c r="F5" s="59"/>
      <c r="G5"/>
      <c r="H5"/>
      <c r="I5"/>
      <c r="J5"/>
      <c r="K5"/>
      <c r="L5"/>
      <c r="M5"/>
    </row>
    <row r="6" spans="1:13" s="179" customFormat="1" ht="58.5" customHeight="1" x14ac:dyDescent="0.25">
      <c r="A6" s="405" t="s">
        <v>94</v>
      </c>
      <c r="B6" s="406"/>
      <c r="C6" s="406"/>
      <c r="D6" s="406"/>
      <c r="E6" s="407"/>
      <c r="F6" s="1"/>
      <c r="G6"/>
      <c r="H6"/>
      <c r="I6"/>
      <c r="J6"/>
      <c r="K6"/>
      <c r="L6"/>
      <c r="M6"/>
    </row>
    <row r="7" spans="1:13" ht="15" x14ac:dyDescent="0.25">
      <c r="G7"/>
      <c r="H7"/>
      <c r="I7"/>
      <c r="J7"/>
      <c r="K7"/>
      <c r="L7"/>
      <c r="M7"/>
    </row>
    <row r="8" spans="1:13" ht="137.25" customHeight="1" x14ac:dyDescent="0.25">
      <c r="A8" s="408" t="s">
        <v>209</v>
      </c>
      <c r="B8" s="409"/>
      <c r="C8" s="409"/>
      <c r="D8" s="409"/>
      <c r="E8" s="410"/>
      <c r="G8"/>
      <c r="H8"/>
      <c r="I8"/>
      <c r="J8"/>
      <c r="K8"/>
      <c r="L8"/>
      <c r="M8"/>
    </row>
    <row r="9" spans="1:13" ht="15" x14ac:dyDescent="0.25">
      <c r="A9"/>
      <c r="B9"/>
      <c r="C9"/>
      <c r="D9"/>
      <c r="E9"/>
      <c r="F9"/>
      <c r="G9"/>
      <c r="H9"/>
      <c r="I9"/>
      <c r="J9"/>
      <c r="K9"/>
      <c r="L9"/>
      <c r="M9"/>
    </row>
    <row r="10" spans="1:13" ht="15" x14ac:dyDescent="0.25">
      <c r="A10" s="411" t="s">
        <v>150</v>
      </c>
      <c r="B10" s="412"/>
      <c r="C10" s="412"/>
      <c r="D10" s="412"/>
      <c r="E10" s="412"/>
      <c r="G10"/>
      <c r="H10"/>
      <c r="I10"/>
      <c r="J10"/>
      <c r="K10"/>
      <c r="L10"/>
      <c r="M10"/>
    </row>
    <row r="11" spans="1:13" ht="30.75" customHeight="1" x14ac:dyDescent="0.25">
      <c r="A11" s="302" t="s">
        <v>108</v>
      </c>
      <c r="B11" s="311" t="s">
        <v>109</v>
      </c>
      <c r="C11" s="311"/>
      <c r="D11" s="312" t="s">
        <v>156</v>
      </c>
      <c r="E11" s="311" t="s">
        <v>110</v>
      </c>
      <c r="G11"/>
      <c r="H11"/>
      <c r="I11"/>
      <c r="J11"/>
      <c r="K11"/>
      <c r="L11"/>
      <c r="M11"/>
    </row>
    <row r="12" spans="1:13" ht="17.25" customHeight="1" x14ac:dyDescent="0.25">
      <c r="A12" s="401" t="s">
        <v>91</v>
      </c>
      <c r="B12" s="180" t="s">
        <v>95</v>
      </c>
      <c r="C12" s="180"/>
      <c r="D12" s="204"/>
      <c r="E12" s="180"/>
      <c r="G12"/>
      <c r="H12"/>
      <c r="I12"/>
      <c r="J12"/>
      <c r="K12"/>
      <c r="L12"/>
      <c r="M12"/>
    </row>
    <row r="13" spans="1:13" ht="17.25" customHeight="1" x14ac:dyDescent="0.25">
      <c r="A13" s="401"/>
      <c r="B13" s="180" t="s">
        <v>96</v>
      </c>
      <c r="C13" s="180"/>
      <c r="D13" s="204"/>
      <c r="E13" s="180"/>
      <c r="G13"/>
      <c r="H13"/>
      <c r="I13"/>
      <c r="J13"/>
      <c r="K13"/>
      <c r="L13"/>
      <c r="M13"/>
    </row>
    <row r="14" spans="1:13" ht="17.25" customHeight="1" x14ac:dyDescent="0.25">
      <c r="A14" s="401"/>
      <c r="B14" s="180" t="s">
        <v>157</v>
      </c>
      <c r="C14" s="180"/>
      <c r="D14" s="204"/>
      <c r="E14" s="180"/>
      <c r="G14"/>
      <c r="H14"/>
      <c r="I14"/>
      <c r="J14"/>
      <c r="K14"/>
      <c r="L14"/>
      <c r="M14"/>
    </row>
    <row r="15" spans="1:13" ht="17.25" customHeight="1" x14ac:dyDescent="0.25">
      <c r="A15" s="401" t="s">
        <v>92</v>
      </c>
      <c r="B15" s="180" t="s">
        <v>97</v>
      </c>
      <c r="C15" s="180"/>
      <c r="D15" s="180"/>
      <c r="E15" s="180"/>
      <c r="G15"/>
      <c r="H15"/>
      <c r="I15"/>
      <c r="J15"/>
      <c r="K15"/>
      <c r="L15"/>
      <c r="M15"/>
    </row>
    <row r="16" spans="1:13" ht="17.25" customHeight="1" x14ac:dyDescent="0.25">
      <c r="A16" s="401"/>
      <c r="B16" s="180" t="s">
        <v>98</v>
      </c>
      <c r="C16" s="180"/>
      <c r="D16" s="180"/>
      <c r="E16" s="180"/>
      <c r="G16"/>
      <c r="H16"/>
      <c r="I16"/>
      <c r="J16"/>
      <c r="K16"/>
      <c r="L16"/>
      <c r="M16"/>
    </row>
    <row r="17" spans="1:5" ht="17.25" customHeight="1" x14ac:dyDescent="0.2">
      <c r="A17" s="413" t="s">
        <v>34</v>
      </c>
      <c r="B17" s="180" t="s">
        <v>99</v>
      </c>
      <c r="C17" s="180"/>
      <c r="D17" s="180"/>
      <c r="E17" s="180"/>
    </row>
    <row r="18" spans="1:5" ht="28.5" x14ac:dyDescent="0.2">
      <c r="A18" s="414"/>
      <c r="B18" s="181" t="s">
        <v>111</v>
      </c>
      <c r="C18" s="180"/>
      <c r="D18" s="180"/>
      <c r="E18" s="180"/>
    </row>
    <row r="19" spans="1:5" ht="17.25" customHeight="1" x14ac:dyDescent="0.2">
      <c r="A19" s="414"/>
      <c r="B19" s="180" t="s">
        <v>100</v>
      </c>
      <c r="C19" s="180"/>
      <c r="D19" s="180"/>
      <c r="E19" s="180"/>
    </row>
    <row r="20" spans="1:5" ht="17.25" customHeight="1" x14ac:dyDescent="0.2">
      <c r="A20" s="414"/>
      <c r="B20" s="180" t="s">
        <v>101</v>
      </c>
      <c r="C20" s="180"/>
      <c r="D20" s="180"/>
      <c r="E20" s="180"/>
    </row>
    <row r="21" spans="1:5" ht="28.5" x14ac:dyDescent="0.2">
      <c r="A21" s="415"/>
      <c r="B21" s="181" t="s">
        <v>112</v>
      </c>
      <c r="C21" s="180"/>
      <c r="D21" s="180"/>
      <c r="E21" s="180"/>
    </row>
    <row r="22" spans="1:5" ht="28.5" x14ac:dyDescent="0.2">
      <c r="A22" s="182" t="s">
        <v>102</v>
      </c>
      <c r="B22" s="181" t="s">
        <v>113</v>
      </c>
      <c r="C22" s="180"/>
      <c r="D22" s="180"/>
      <c r="E22" s="180"/>
    </row>
    <row r="23" spans="1:5" ht="17.25" customHeight="1" x14ac:dyDescent="0.2">
      <c r="A23" s="401" t="s">
        <v>107</v>
      </c>
      <c r="B23" s="180" t="s">
        <v>115</v>
      </c>
      <c r="C23" s="180"/>
      <c r="D23" s="180"/>
      <c r="E23" s="180"/>
    </row>
    <row r="24" spans="1:5" ht="17.25" customHeight="1" x14ac:dyDescent="0.2">
      <c r="A24" s="401"/>
      <c r="B24" s="180" t="s">
        <v>106</v>
      </c>
      <c r="C24" s="180"/>
      <c r="D24" s="180"/>
      <c r="E24" s="180"/>
    </row>
    <row r="25" spans="1:5" ht="17.25" customHeight="1" x14ac:dyDescent="0.2">
      <c r="A25" s="401"/>
      <c r="B25" s="180" t="s">
        <v>114</v>
      </c>
      <c r="C25" s="180"/>
      <c r="D25" s="180"/>
      <c r="E25" s="180"/>
    </row>
    <row r="26" spans="1:5" ht="17.25" customHeight="1" x14ac:dyDescent="0.2">
      <c r="A26" s="401" t="s">
        <v>93</v>
      </c>
      <c r="B26" s="180" t="s">
        <v>103</v>
      </c>
      <c r="C26" s="180"/>
      <c r="D26" s="180"/>
      <c r="E26" s="180"/>
    </row>
    <row r="27" spans="1:5" ht="17.25" customHeight="1" x14ac:dyDescent="0.2">
      <c r="A27" s="401"/>
      <c r="B27" s="181" t="s">
        <v>105</v>
      </c>
      <c r="C27" s="180"/>
      <c r="D27" s="180"/>
      <c r="E27" s="180"/>
    </row>
    <row r="28" spans="1:5" ht="17.25" customHeight="1" x14ac:dyDescent="0.2">
      <c r="A28" s="401"/>
      <c r="B28" s="180" t="s">
        <v>104</v>
      </c>
      <c r="C28" s="180"/>
      <c r="D28" s="180"/>
      <c r="E28" s="180"/>
    </row>
  </sheetData>
  <mergeCells count="11">
    <mergeCell ref="A2:E2"/>
    <mergeCell ref="A3:D3"/>
    <mergeCell ref="A26:A28"/>
    <mergeCell ref="A15:A16"/>
    <mergeCell ref="A23:A25"/>
    <mergeCell ref="A5:E5"/>
    <mergeCell ref="A6:E6"/>
    <mergeCell ref="A8:E8"/>
    <mergeCell ref="A10:E10"/>
    <mergeCell ref="A17:A21"/>
    <mergeCell ref="A12:A14"/>
  </mergeCells>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pageSetUpPr fitToPage="1"/>
  </sheetPr>
  <dimension ref="A2:O55"/>
  <sheetViews>
    <sheetView topLeftCell="A43" zoomScale="85" zoomScaleNormal="85" workbookViewId="0">
      <selection activeCell="C54" sqref="C54"/>
    </sheetView>
  </sheetViews>
  <sheetFormatPr baseColWidth="10" defaultColWidth="11.5703125" defaultRowHeight="14.25" x14ac:dyDescent="0.2"/>
  <cols>
    <col min="1" max="1" width="4.7109375" style="22" customWidth="1"/>
    <col min="2" max="2" width="41.85546875" style="22" customWidth="1"/>
    <col min="3" max="3" width="21.28515625" style="22" customWidth="1"/>
    <col min="4" max="4" width="18.140625" style="22" customWidth="1"/>
    <col min="5" max="5" width="19.42578125" style="22" customWidth="1"/>
    <col min="6" max="6" width="19.5703125" style="22" customWidth="1"/>
    <col min="7" max="7" width="20" style="22" customWidth="1"/>
    <col min="8" max="8" width="17.42578125" style="22" customWidth="1"/>
    <col min="9" max="9" width="16.7109375" style="22" customWidth="1"/>
    <col min="10" max="10" width="18.28515625" style="22" customWidth="1"/>
    <col min="11" max="11" width="17.5703125" style="22" customWidth="1"/>
    <col min="12" max="12" width="16.85546875" style="22" customWidth="1"/>
    <col min="13" max="13" width="16.140625" style="22" customWidth="1"/>
    <col min="14" max="14" width="15.85546875" style="22" customWidth="1"/>
    <col min="15" max="15" width="3.85546875" style="339" customWidth="1"/>
    <col min="16" max="16384" width="11.5703125" style="22"/>
  </cols>
  <sheetData>
    <row r="2" spans="1:15" ht="44.25" customHeight="1" x14ac:dyDescent="0.2">
      <c r="A2" s="435" t="s">
        <v>211</v>
      </c>
      <c r="B2" s="435"/>
      <c r="C2" s="435"/>
      <c r="D2" s="435"/>
      <c r="E2" s="435"/>
      <c r="F2" s="435"/>
      <c r="G2" s="435"/>
      <c r="H2" s="435"/>
      <c r="I2" s="435"/>
      <c r="J2" s="435"/>
      <c r="K2" s="435"/>
      <c r="L2" s="435"/>
      <c r="M2" s="435"/>
      <c r="N2" s="435"/>
    </row>
    <row r="3" spans="1:15" ht="18" x14ac:dyDescent="0.25">
      <c r="A3" s="190"/>
      <c r="B3" s="190"/>
      <c r="C3" s="190"/>
      <c r="D3" s="190"/>
      <c r="E3" s="190"/>
      <c r="F3" s="190"/>
      <c r="G3" s="190"/>
      <c r="H3" s="190"/>
      <c r="I3" s="190"/>
    </row>
    <row r="4" spans="1:15" s="191" customFormat="1" ht="28.5" x14ac:dyDescent="0.25">
      <c r="A4" s="194"/>
      <c r="B4" s="298" t="s">
        <v>175</v>
      </c>
      <c r="C4" s="298" t="s">
        <v>141</v>
      </c>
      <c r="D4" s="298" t="s">
        <v>133</v>
      </c>
      <c r="E4" s="298" t="s">
        <v>134</v>
      </c>
      <c r="F4" s="298" t="s">
        <v>135</v>
      </c>
      <c r="G4" s="298" t="s">
        <v>142</v>
      </c>
      <c r="H4" s="298" t="s">
        <v>133</v>
      </c>
      <c r="I4" s="298" t="s">
        <v>134</v>
      </c>
      <c r="J4" s="298" t="s">
        <v>135</v>
      </c>
      <c r="K4" s="298" t="s">
        <v>196</v>
      </c>
      <c r="L4" s="298" t="s">
        <v>133</v>
      </c>
      <c r="M4" s="298" t="s">
        <v>134</v>
      </c>
      <c r="N4" s="298" t="s">
        <v>135</v>
      </c>
      <c r="O4" s="340"/>
    </row>
    <row r="5" spans="1:15" ht="12.75" customHeight="1" x14ac:dyDescent="0.2">
      <c r="A5" s="27">
        <v>1</v>
      </c>
      <c r="B5" s="26"/>
      <c r="C5" s="28"/>
      <c r="D5" s="28"/>
      <c r="E5" s="28"/>
      <c r="F5" s="28"/>
      <c r="G5" s="28"/>
      <c r="H5" s="28"/>
      <c r="I5" s="28"/>
      <c r="J5" s="28"/>
      <c r="K5" s="28"/>
      <c r="L5" s="28"/>
      <c r="M5" s="28"/>
      <c r="N5" s="28"/>
    </row>
    <row r="6" spans="1:15" ht="12.75" customHeight="1" x14ac:dyDescent="0.2">
      <c r="A6" s="27">
        <v>2</v>
      </c>
      <c r="B6" s="26"/>
      <c r="C6" s="28"/>
      <c r="D6" s="28"/>
      <c r="E6" s="28"/>
      <c r="F6" s="28"/>
      <c r="G6" s="28"/>
      <c r="H6" s="28"/>
      <c r="I6" s="28"/>
      <c r="J6" s="28"/>
      <c r="K6" s="28"/>
      <c r="L6" s="28"/>
      <c r="M6" s="28"/>
      <c r="N6" s="28"/>
    </row>
    <row r="7" spans="1:15" ht="12.75" customHeight="1" x14ac:dyDescent="0.2">
      <c r="A7" s="27">
        <v>3</v>
      </c>
      <c r="B7" s="26"/>
      <c r="C7" s="28"/>
      <c r="D7" s="28"/>
      <c r="E7" s="28"/>
      <c r="F7" s="28"/>
      <c r="G7" s="28"/>
      <c r="H7" s="28"/>
      <c r="I7" s="28"/>
      <c r="J7" s="28"/>
      <c r="K7" s="28"/>
      <c r="L7" s="28"/>
      <c r="M7" s="28"/>
      <c r="N7" s="28"/>
    </row>
    <row r="8" spans="1:15" ht="12.75" customHeight="1" x14ac:dyDescent="0.2">
      <c r="A8" s="27">
        <v>4</v>
      </c>
      <c r="B8" s="26"/>
      <c r="C8" s="28"/>
      <c r="D8" s="28"/>
      <c r="E8" s="28"/>
      <c r="F8" s="28"/>
      <c r="G8" s="28"/>
      <c r="H8" s="28"/>
      <c r="I8" s="28"/>
      <c r="J8" s="28"/>
      <c r="K8" s="28"/>
      <c r="L8" s="28"/>
      <c r="M8" s="28"/>
      <c r="N8" s="28"/>
    </row>
    <row r="9" spans="1:15" ht="12.75" customHeight="1" x14ac:dyDescent="0.2">
      <c r="A9" s="27">
        <v>5</v>
      </c>
      <c r="B9" s="26"/>
      <c r="C9" s="28"/>
      <c r="D9" s="28"/>
      <c r="E9" s="28"/>
      <c r="F9" s="28"/>
      <c r="G9" s="28"/>
      <c r="H9" s="28"/>
      <c r="I9" s="28"/>
      <c r="J9" s="28"/>
      <c r="K9" s="28"/>
      <c r="L9" s="28"/>
      <c r="M9" s="28"/>
      <c r="N9" s="28"/>
    </row>
    <row r="10" spans="1:15" x14ac:dyDescent="0.2">
      <c r="A10" s="32" t="s">
        <v>12</v>
      </c>
      <c r="B10" s="32"/>
      <c r="C10" s="29">
        <f t="shared" ref="C10:I10" si="0">SUM(C5:C9)</f>
        <v>0</v>
      </c>
      <c r="D10" s="29">
        <f t="shared" si="0"/>
        <v>0</v>
      </c>
      <c r="E10" s="29">
        <f t="shared" si="0"/>
        <v>0</v>
      </c>
      <c r="F10" s="29">
        <f>SUM(F5:F9)</f>
        <v>0</v>
      </c>
      <c r="G10" s="29">
        <f t="shared" si="0"/>
        <v>0</v>
      </c>
      <c r="H10" s="29">
        <f t="shared" si="0"/>
        <v>0</v>
      </c>
      <c r="I10" s="29">
        <f t="shared" si="0"/>
        <v>0</v>
      </c>
      <c r="J10" s="29">
        <f>SUM(J5:J9)</f>
        <v>0</v>
      </c>
      <c r="K10" s="29">
        <f t="shared" ref="K10:M10" si="1">SUM(K5:K9)</f>
        <v>0</v>
      </c>
      <c r="L10" s="29">
        <f t="shared" si="1"/>
        <v>0</v>
      </c>
      <c r="M10" s="29">
        <f t="shared" si="1"/>
        <v>0</v>
      </c>
      <c r="N10" s="29">
        <f t="shared" ref="N10" si="2">SUM(N5:N9)</f>
        <v>0</v>
      </c>
    </row>
    <row r="11" spans="1:15" ht="12.75" customHeight="1" x14ac:dyDescent="0.2"/>
    <row r="12" spans="1:15" ht="30.75" customHeight="1" x14ac:dyDescent="0.2">
      <c r="A12" s="194"/>
      <c r="B12" s="319" t="s">
        <v>176</v>
      </c>
      <c r="C12" s="298" t="s">
        <v>141</v>
      </c>
      <c r="D12" s="298" t="s">
        <v>133</v>
      </c>
      <c r="E12" s="298" t="s">
        <v>134</v>
      </c>
      <c r="F12" s="298" t="s">
        <v>135</v>
      </c>
      <c r="G12" s="298" t="s">
        <v>142</v>
      </c>
      <c r="H12" s="298" t="s">
        <v>133</v>
      </c>
      <c r="I12" s="298" t="s">
        <v>134</v>
      </c>
      <c r="J12" s="298" t="s">
        <v>135</v>
      </c>
      <c r="K12" s="298" t="s">
        <v>196</v>
      </c>
      <c r="L12" s="298" t="s">
        <v>133</v>
      </c>
      <c r="M12" s="298" t="s">
        <v>134</v>
      </c>
      <c r="N12" s="298" t="s">
        <v>135</v>
      </c>
    </row>
    <row r="13" spans="1:15" ht="12.75" customHeight="1" x14ac:dyDescent="0.2">
      <c r="A13" s="27">
        <v>1</v>
      </c>
      <c r="B13" s="26"/>
      <c r="C13" s="28"/>
      <c r="D13" s="28"/>
      <c r="E13" s="28"/>
      <c r="F13" s="28"/>
      <c r="G13" s="28"/>
      <c r="H13" s="28"/>
      <c r="I13" s="28"/>
      <c r="J13" s="28"/>
      <c r="K13" s="28"/>
      <c r="L13" s="28"/>
      <c r="M13" s="28"/>
      <c r="N13" s="28"/>
    </row>
    <row r="14" spans="1:15" ht="12.75" customHeight="1" x14ac:dyDescent="0.2">
      <c r="A14" s="27">
        <v>2</v>
      </c>
      <c r="B14" s="26"/>
      <c r="C14" s="28"/>
      <c r="D14" s="28"/>
      <c r="E14" s="28"/>
      <c r="F14" s="28"/>
      <c r="G14" s="28"/>
      <c r="H14" s="28"/>
      <c r="I14" s="28"/>
      <c r="J14" s="28"/>
      <c r="K14" s="28"/>
      <c r="L14" s="28"/>
      <c r="M14" s="28"/>
      <c r="N14" s="28"/>
    </row>
    <row r="15" spans="1:15" ht="12.75" customHeight="1" x14ac:dyDescent="0.2">
      <c r="A15" s="27">
        <v>3</v>
      </c>
      <c r="B15" s="26"/>
      <c r="C15" s="28"/>
      <c r="D15" s="28"/>
      <c r="E15" s="28"/>
      <c r="F15" s="28"/>
      <c r="G15" s="28"/>
      <c r="H15" s="28"/>
      <c r="I15" s="28"/>
      <c r="J15" s="28"/>
      <c r="K15" s="28"/>
      <c r="L15" s="28"/>
      <c r="M15" s="28"/>
      <c r="N15" s="28"/>
    </row>
    <row r="16" spans="1:15" ht="12.75" customHeight="1" x14ac:dyDescent="0.2">
      <c r="A16" s="27">
        <v>4</v>
      </c>
      <c r="B16" s="26"/>
      <c r="C16" s="28"/>
      <c r="D16" s="28"/>
      <c r="E16" s="28"/>
      <c r="F16" s="28"/>
      <c r="G16" s="28"/>
      <c r="H16" s="28"/>
      <c r="I16" s="28"/>
      <c r="J16" s="28"/>
      <c r="K16" s="28"/>
      <c r="L16" s="28"/>
      <c r="M16" s="28"/>
      <c r="N16" s="28"/>
    </row>
    <row r="17" spans="1:14" ht="12.75" customHeight="1" x14ac:dyDescent="0.2">
      <c r="A17" s="27">
        <v>5</v>
      </c>
      <c r="B17" s="26"/>
      <c r="C17" s="28"/>
      <c r="D17" s="28"/>
      <c r="E17" s="28"/>
      <c r="F17" s="28"/>
      <c r="G17" s="28"/>
      <c r="H17" s="28"/>
      <c r="I17" s="28"/>
      <c r="J17" s="28"/>
      <c r="K17" s="28"/>
      <c r="L17" s="28"/>
      <c r="M17" s="28"/>
      <c r="N17" s="28"/>
    </row>
    <row r="18" spans="1:14" ht="12.75" customHeight="1" x14ac:dyDescent="0.2">
      <c r="A18" s="27">
        <v>6</v>
      </c>
      <c r="B18" s="26"/>
      <c r="C18" s="28"/>
      <c r="D18" s="28"/>
      <c r="E18" s="28"/>
      <c r="F18" s="28"/>
      <c r="G18" s="28"/>
      <c r="H18" s="28"/>
      <c r="I18" s="28"/>
      <c r="J18" s="28"/>
      <c r="K18" s="28"/>
      <c r="L18" s="28"/>
      <c r="M18" s="28"/>
      <c r="N18" s="28"/>
    </row>
    <row r="19" spans="1:14" ht="12.75" customHeight="1" x14ac:dyDescent="0.2">
      <c r="A19" s="27">
        <v>7</v>
      </c>
      <c r="B19" s="26"/>
      <c r="C19" s="28"/>
      <c r="D19" s="28"/>
      <c r="E19" s="28"/>
      <c r="F19" s="28"/>
      <c r="G19" s="28"/>
      <c r="H19" s="28"/>
      <c r="I19" s="28"/>
      <c r="J19" s="28"/>
      <c r="K19" s="28"/>
      <c r="L19" s="28"/>
      <c r="M19" s="28"/>
      <c r="N19" s="28"/>
    </row>
    <row r="20" spans="1:14" ht="12.75" customHeight="1" x14ac:dyDescent="0.2">
      <c r="A20" s="27">
        <v>8</v>
      </c>
      <c r="B20" s="26"/>
      <c r="C20" s="28"/>
      <c r="D20" s="28"/>
      <c r="E20" s="28"/>
      <c r="F20" s="28"/>
      <c r="G20" s="28"/>
      <c r="H20" s="28"/>
      <c r="I20" s="28"/>
      <c r="J20" s="28"/>
      <c r="K20" s="28"/>
      <c r="L20" s="28"/>
      <c r="M20" s="28"/>
      <c r="N20" s="28"/>
    </row>
    <row r="21" spans="1:14" ht="12.75" customHeight="1" x14ac:dyDescent="0.2">
      <c r="A21" s="27">
        <v>9</v>
      </c>
      <c r="B21" s="26"/>
      <c r="C21" s="28"/>
      <c r="D21" s="28"/>
      <c r="E21" s="28"/>
      <c r="F21" s="28"/>
      <c r="G21" s="28"/>
      <c r="H21" s="28"/>
      <c r="I21" s="28"/>
      <c r="J21" s="28"/>
      <c r="K21" s="28"/>
      <c r="L21" s="28"/>
      <c r="M21" s="28"/>
      <c r="N21" s="28"/>
    </row>
    <row r="22" spans="1:14" ht="12.75" customHeight="1" x14ac:dyDescent="0.2">
      <c r="A22" s="27">
        <v>10</v>
      </c>
      <c r="B22" s="26"/>
      <c r="C22" s="28"/>
      <c r="D22" s="28"/>
      <c r="E22" s="28"/>
      <c r="F22" s="28"/>
      <c r="G22" s="28"/>
      <c r="H22" s="28"/>
      <c r="I22" s="28"/>
      <c r="J22" s="28"/>
      <c r="K22" s="28"/>
      <c r="L22" s="28"/>
      <c r="M22" s="28"/>
      <c r="N22" s="28"/>
    </row>
    <row r="23" spans="1:14" ht="12.75" customHeight="1" x14ac:dyDescent="0.2">
      <c r="A23" s="27">
        <v>11</v>
      </c>
      <c r="B23" s="26"/>
      <c r="C23" s="28"/>
      <c r="D23" s="28"/>
      <c r="E23" s="28"/>
      <c r="F23" s="28"/>
      <c r="G23" s="28"/>
      <c r="H23" s="28"/>
      <c r="I23" s="28"/>
      <c r="J23" s="28"/>
      <c r="K23" s="28"/>
      <c r="L23" s="28"/>
      <c r="M23" s="28"/>
      <c r="N23" s="28"/>
    </row>
    <row r="24" spans="1:14" ht="12.75" customHeight="1" x14ac:dyDescent="0.2">
      <c r="A24" s="27">
        <v>12</v>
      </c>
      <c r="B24" s="26"/>
      <c r="C24" s="28"/>
      <c r="D24" s="28"/>
      <c r="E24" s="28"/>
      <c r="F24" s="28"/>
      <c r="G24" s="28"/>
      <c r="H24" s="28"/>
      <c r="I24" s="28"/>
      <c r="J24" s="28"/>
      <c r="K24" s="28"/>
      <c r="L24" s="28"/>
      <c r="M24" s="28"/>
      <c r="N24" s="28"/>
    </row>
    <row r="25" spans="1:14" ht="12.75" customHeight="1" x14ac:dyDescent="0.2">
      <c r="A25" s="27">
        <v>13</v>
      </c>
      <c r="B25" s="26"/>
      <c r="C25" s="28"/>
      <c r="D25" s="28"/>
      <c r="E25" s="28"/>
      <c r="F25" s="28"/>
      <c r="G25" s="28"/>
      <c r="H25" s="28"/>
      <c r="I25" s="28"/>
      <c r="J25" s="28"/>
      <c r="K25" s="28"/>
      <c r="L25" s="28"/>
      <c r="M25" s="28"/>
      <c r="N25" s="28"/>
    </row>
    <row r="26" spans="1:14" x14ac:dyDescent="0.2">
      <c r="A26" s="195" t="s">
        <v>12</v>
      </c>
      <c r="B26" s="32"/>
      <c r="C26" s="29">
        <f t="shared" ref="C26:N26" si="3">SUM(C13:C25)</f>
        <v>0</v>
      </c>
      <c r="D26" s="29">
        <f t="shared" si="3"/>
        <v>0</v>
      </c>
      <c r="E26" s="29">
        <f t="shared" si="3"/>
        <v>0</v>
      </c>
      <c r="F26" s="29">
        <f t="shared" si="3"/>
        <v>0</v>
      </c>
      <c r="G26" s="29">
        <f t="shared" si="3"/>
        <v>0</v>
      </c>
      <c r="H26" s="29">
        <f t="shared" si="3"/>
        <v>0</v>
      </c>
      <c r="I26" s="29">
        <f t="shared" si="3"/>
        <v>0</v>
      </c>
      <c r="J26" s="29">
        <f t="shared" si="3"/>
        <v>0</v>
      </c>
      <c r="K26" s="29">
        <f t="shared" si="3"/>
        <v>0</v>
      </c>
      <c r="L26" s="29">
        <f t="shared" si="3"/>
        <v>0</v>
      </c>
      <c r="M26" s="29">
        <f t="shared" si="3"/>
        <v>0</v>
      </c>
      <c r="N26" s="29">
        <f t="shared" si="3"/>
        <v>0</v>
      </c>
    </row>
    <row r="27" spans="1:14" ht="12.75" customHeight="1" x14ac:dyDescent="0.2"/>
    <row r="28" spans="1:14" ht="28.5" x14ac:dyDescent="0.2">
      <c r="A28" s="194"/>
      <c r="B28" s="298" t="s">
        <v>136</v>
      </c>
      <c r="C28" s="298" t="s">
        <v>141</v>
      </c>
      <c r="D28" s="298" t="s">
        <v>133</v>
      </c>
      <c r="E28" s="298" t="s">
        <v>134</v>
      </c>
      <c r="F28" s="298" t="s">
        <v>135</v>
      </c>
      <c r="G28" s="298" t="s">
        <v>142</v>
      </c>
      <c r="H28" s="298" t="s">
        <v>133</v>
      </c>
      <c r="I28" s="298" t="s">
        <v>134</v>
      </c>
      <c r="J28" s="298" t="s">
        <v>135</v>
      </c>
      <c r="K28" s="298" t="s">
        <v>196</v>
      </c>
      <c r="L28" s="298" t="s">
        <v>133</v>
      </c>
      <c r="M28" s="298" t="s">
        <v>134</v>
      </c>
      <c r="N28" s="298" t="s">
        <v>135</v>
      </c>
    </row>
    <row r="29" spans="1:14" ht="12.75" customHeight="1" x14ac:dyDescent="0.2">
      <c r="A29" s="27">
        <v>1</v>
      </c>
      <c r="B29" s="26"/>
      <c r="C29" s="28"/>
      <c r="D29" s="28"/>
      <c r="E29" s="28"/>
      <c r="F29" s="28"/>
      <c r="G29" s="28"/>
      <c r="H29" s="28"/>
      <c r="I29" s="28"/>
      <c r="J29" s="28"/>
      <c r="K29" s="28"/>
      <c r="L29" s="28"/>
      <c r="M29" s="28"/>
      <c r="N29" s="28"/>
    </row>
    <row r="30" spans="1:14" ht="12.75" customHeight="1" x14ac:dyDescent="0.2">
      <c r="A30" s="27">
        <v>2</v>
      </c>
      <c r="B30" s="26"/>
      <c r="C30" s="28"/>
      <c r="D30" s="28"/>
      <c r="E30" s="28"/>
      <c r="F30" s="28"/>
      <c r="G30" s="28"/>
      <c r="H30" s="28"/>
      <c r="I30" s="28"/>
      <c r="J30" s="28"/>
      <c r="K30" s="28"/>
      <c r="L30" s="28"/>
      <c r="M30" s="28"/>
      <c r="N30" s="28"/>
    </row>
    <row r="31" spans="1:14" ht="12.75" customHeight="1" x14ac:dyDescent="0.2">
      <c r="A31" s="27">
        <v>3</v>
      </c>
      <c r="B31" s="26"/>
      <c r="C31" s="28"/>
      <c r="D31" s="28"/>
      <c r="E31" s="28"/>
      <c r="F31" s="28"/>
      <c r="G31" s="28"/>
      <c r="H31" s="28"/>
      <c r="I31" s="28"/>
      <c r="J31" s="28"/>
      <c r="K31" s="28"/>
      <c r="L31" s="28"/>
      <c r="M31" s="28"/>
      <c r="N31" s="28"/>
    </row>
    <row r="32" spans="1:14" ht="12.75" customHeight="1" x14ac:dyDescent="0.2">
      <c r="A32" s="27">
        <v>4</v>
      </c>
      <c r="B32" s="26"/>
      <c r="C32" s="28"/>
      <c r="D32" s="28"/>
      <c r="E32" s="28"/>
      <c r="F32" s="28"/>
      <c r="G32" s="28"/>
      <c r="H32" s="28"/>
      <c r="I32" s="28"/>
      <c r="J32" s="28"/>
      <c r="K32" s="28"/>
      <c r="L32" s="28"/>
      <c r="M32" s="28"/>
      <c r="N32" s="28"/>
    </row>
    <row r="33" spans="1:14" ht="12.75" customHeight="1" x14ac:dyDescent="0.2">
      <c r="A33" s="27">
        <v>5</v>
      </c>
      <c r="B33" s="26"/>
      <c r="C33" s="28"/>
      <c r="D33" s="28"/>
      <c r="E33" s="28"/>
      <c r="F33" s="28"/>
      <c r="G33" s="28"/>
      <c r="H33" s="28"/>
      <c r="I33" s="28"/>
      <c r="J33" s="28"/>
      <c r="K33" s="28"/>
      <c r="L33" s="28"/>
      <c r="M33" s="28"/>
      <c r="N33" s="28"/>
    </row>
    <row r="34" spans="1:14" x14ac:dyDescent="0.2">
      <c r="A34" s="195" t="s">
        <v>12</v>
      </c>
      <c r="B34" s="32"/>
      <c r="C34" s="29">
        <f t="shared" ref="C34:I34" si="4">SUM(C29:C33)</f>
        <v>0</v>
      </c>
      <c r="D34" s="29">
        <f t="shared" si="4"/>
        <v>0</v>
      </c>
      <c r="E34" s="29">
        <f t="shared" si="4"/>
        <v>0</v>
      </c>
      <c r="F34" s="29">
        <f>SUM(F29:F33)</f>
        <v>0</v>
      </c>
      <c r="G34" s="29">
        <f t="shared" si="4"/>
        <v>0</v>
      </c>
      <c r="H34" s="29">
        <f t="shared" si="4"/>
        <v>0</v>
      </c>
      <c r="I34" s="29">
        <f t="shared" si="4"/>
        <v>0</v>
      </c>
      <c r="J34" s="29">
        <f>SUM(J29:J33)</f>
        <v>0</v>
      </c>
      <c r="K34" s="29">
        <f t="shared" ref="K34:N34" si="5">SUM(K29:K33)</f>
        <v>0</v>
      </c>
      <c r="L34" s="29">
        <f t="shared" si="5"/>
        <v>0</v>
      </c>
      <c r="M34" s="29">
        <f t="shared" si="5"/>
        <v>0</v>
      </c>
      <c r="N34" s="29">
        <f t="shared" si="5"/>
        <v>0</v>
      </c>
    </row>
    <row r="35" spans="1:14" ht="12.75" customHeight="1" x14ac:dyDescent="0.2">
      <c r="A35" s="192"/>
      <c r="C35" s="30"/>
      <c r="D35" s="30"/>
      <c r="E35" s="30"/>
      <c r="F35" s="30"/>
      <c r="G35" s="30"/>
      <c r="H35" s="30"/>
      <c r="I35" s="30"/>
      <c r="K35" s="30"/>
      <c r="L35" s="30"/>
      <c r="M35" s="30"/>
      <c r="N35" s="30"/>
    </row>
    <row r="36" spans="1:14" ht="25.5" customHeight="1" x14ac:dyDescent="0.2">
      <c r="A36" s="194"/>
      <c r="B36" s="319" t="s">
        <v>137</v>
      </c>
      <c r="C36" s="298" t="s">
        <v>141</v>
      </c>
      <c r="D36" s="298" t="s">
        <v>133</v>
      </c>
      <c r="E36" s="298" t="s">
        <v>134</v>
      </c>
      <c r="F36" s="298" t="s">
        <v>135</v>
      </c>
      <c r="G36" s="298" t="s">
        <v>142</v>
      </c>
      <c r="H36" s="298" t="s">
        <v>133</v>
      </c>
      <c r="I36" s="298" t="s">
        <v>134</v>
      </c>
      <c r="J36" s="298" t="s">
        <v>135</v>
      </c>
      <c r="K36" s="298" t="s">
        <v>196</v>
      </c>
      <c r="L36" s="298" t="s">
        <v>133</v>
      </c>
      <c r="M36" s="298" t="s">
        <v>134</v>
      </c>
      <c r="N36" s="298" t="s">
        <v>135</v>
      </c>
    </row>
    <row r="37" spans="1:14" ht="12.75" customHeight="1" x14ac:dyDescent="0.2">
      <c r="A37" s="27">
        <v>1</v>
      </c>
      <c r="B37" s="26"/>
      <c r="C37" s="28"/>
      <c r="D37" s="28"/>
      <c r="E37" s="28"/>
      <c r="F37" s="28"/>
      <c r="G37" s="28"/>
      <c r="H37" s="28"/>
      <c r="I37" s="28"/>
      <c r="J37" s="28"/>
      <c r="K37" s="28"/>
      <c r="L37" s="28"/>
      <c r="M37" s="28"/>
      <c r="N37" s="28"/>
    </row>
    <row r="38" spans="1:14" ht="12.75" customHeight="1" x14ac:dyDescent="0.2">
      <c r="A38" s="27">
        <v>2</v>
      </c>
      <c r="B38" s="26"/>
      <c r="C38" s="28"/>
      <c r="D38" s="28"/>
      <c r="E38" s="28"/>
      <c r="F38" s="28"/>
      <c r="G38" s="28"/>
      <c r="H38" s="28"/>
      <c r="I38" s="28"/>
      <c r="J38" s="28"/>
      <c r="K38" s="28"/>
      <c r="L38" s="28"/>
      <c r="M38" s="28"/>
      <c r="N38" s="28"/>
    </row>
    <row r="39" spans="1:14" ht="12.75" customHeight="1" x14ac:dyDescent="0.2">
      <c r="A39" s="27">
        <v>3</v>
      </c>
      <c r="B39" s="26"/>
      <c r="C39" s="28"/>
      <c r="D39" s="28"/>
      <c r="E39" s="28"/>
      <c r="F39" s="28"/>
      <c r="G39" s="28"/>
      <c r="H39" s="28"/>
      <c r="I39" s="28"/>
      <c r="J39" s="28"/>
      <c r="K39" s="28"/>
      <c r="L39" s="28"/>
      <c r="M39" s="28"/>
      <c r="N39" s="28"/>
    </row>
    <row r="40" spans="1:14" ht="12.75" customHeight="1" x14ac:dyDescent="0.2">
      <c r="A40" s="27">
        <v>4</v>
      </c>
      <c r="B40" s="26"/>
      <c r="C40" s="28"/>
      <c r="D40" s="28"/>
      <c r="E40" s="28"/>
      <c r="F40" s="28"/>
      <c r="G40" s="28"/>
      <c r="H40" s="28"/>
      <c r="I40" s="28"/>
      <c r="J40" s="28"/>
      <c r="K40" s="28"/>
      <c r="L40" s="28"/>
      <c r="M40" s="28"/>
      <c r="N40" s="28"/>
    </row>
    <row r="41" spans="1:14" ht="12.75" customHeight="1" x14ac:dyDescent="0.2">
      <c r="A41" s="27">
        <v>5</v>
      </c>
      <c r="B41" s="26"/>
      <c r="C41" s="28"/>
      <c r="D41" s="28"/>
      <c r="E41" s="28"/>
      <c r="F41" s="28"/>
      <c r="G41" s="28"/>
      <c r="H41" s="28"/>
      <c r="I41" s="28"/>
      <c r="J41" s="28"/>
      <c r="K41" s="28"/>
      <c r="L41" s="28"/>
      <c r="M41" s="28"/>
      <c r="N41" s="28"/>
    </row>
    <row r="42" spans="1:14" x14ac:dyDescent="0.2">
      <c r="A42" s="195" t="s">
        <v>12</v>
      </c>
      <c r="B42" s="32"/>
      <c r="C42" s="29">
        <f t="shared" ref="C42:I42" si="6">SUM(C37:C41)</f>
        <v>0</v>
      </c>
      <c r="D42" s="29">
        <f t="shared" si="6"/>
        <v>0</v>
      </c>
      <c r="E42" s="29">
        <f t="shared" si="6"/>
        <v>0</v>
      </c>
      <c r="F42" s="29">
        <f>SUM(F37:F41)</f>
        <v>0</v>
      </c>
      <c r="G42" s="29">
        <f t="shared" si="6"/>
        <v>0</v>
      </c>
      <c r="H42" s="29">
        <f t="shared" si="6"/>
        <v>0</v>
      </c>
      <c r="I42" s="29">
        <f t="shared" si="6"/>
        <v>0</v>
      </c>
      <c r="J42" s="29">
        <f>SUM(J37:J41)</f>
        <v>0</v>
      </c>
      <c r="K42" s="29">
        <f t="shared" ref="K42:N42" si="7">SUM(K37:K41)</f>
        <v>0</v>
      </c>
      <c r="L42" s="29">
        <f t="shared" si="7"/>
        <v>0</v>
      </c>
      <c r="M42" s="29">
        <f t="shared" si="7"/>
        <v>0</v>
      </c>
      <c r="N42" s="29">
        <f t="shared" si="7"/>
        <v>0</v>
      </c>
    </row>
    <row r="43" spans="1:14" ht="12.75" customHeight="1" x14ac:dyDescent="0.2">
      <c r="G43" s="23"/>
      <c r="H43" s="288"/>
      <c r="I43" s="288"/>
      <c r="J43" s="288"/>
      <c r="K43" s="23"/>
      <c r="L43" s="288"/>
      <c r="M43" s="288"/>
      <c r="N43" s="288"/>
    </row>
    <row r="44" spans="1:14" ht="29.25" customHeight="1" x14ac:dyDescent="0.2">
      <c r="A44" s="194"/>
      <c r="B44" s="319" t="s">
        <v>138</v>
      </c>
      <c r="C44" s="298" t="s">
        <v>141</v>
      </c>
      <c r="D44" s="298" t="s">
        <v>133</v>
      </c>
      <c r="E44" s="298" t="s">
        <v>134</v>
      </c>
      <c r="F44" s="298" t="s">
        <v>135</v>
      </c>
      <c r="G44" s="298" t="s">
        <v>142</v>
      </c>
      <c r="H44" s="298" t="s">
        <v>133</v>
      </c>
      <c r="I44" s="298" t="s">
        <v>134</v>
      </c>
      <c r="J44" s="298" t="s">
        <v>135</v>
      </c>
      <c r="K44" s="298" t="s">
        <v>196</v>
      </c>
      <c r="L44" s="298" t="s">
        <v>133</v>
      </c>
      <c r="M44" s="298" t="s">
        <v>134</v>
      </c>
      <c r="N44" s="298" t="s">
        <v>135</v>
      </c>
    </row>
    <row r="45" spans="1:14" ht="12.75" customHeight="1" x14ac:dyDescent="0.2">
      <c r="A45" s="27">
        <v>1</v>
      </c>
      <c r="B45" s="26"/>
      <c r="C45" s="28"/>
      <c r="D45" s="28"/>
      <c r="E45" s="28"/>
      <c r="F45" s="28"/>
      <c r="G45" s="28"/>
      <c r="H45" s="28"/>
      <c r="I45" s="28"/>
      <c r="J45" s="28"/>
      <c r="K45" s="28"/>
      <c r="L45" s="28"/>
      <c r="M45" s="28"/>
      <c r="N45" s="28"/>
    </row>
    <row r="46" spans="1:14" ht="12.75" customHeight="1" x14ac:dyDescent="0.2">
      <c r="A46" s="27">
        <v>2</v>
      </c>
      <c r="B46" s="26"/>
      <c r="C46" s="28"/>
      <c r="D46" s="28"/>
      <c r="E46" s="28"/>
      <c r="F46" s="28"/>
      <c r="G46" s="28"/>
      <c r="H46" s="28"/>
      <c r="I46" s="28"/>
      <c r="J46" s="28"/>
      <c r="K46" s="28"/>
      <c r="L46" s="28"/>
      <c r="M46" s="28"/>
      <c r="N46" s="28"/>
    </row>
    <row r="47" spans="1:14" ht="12.75" customHeight="1" x14ac:dyDescent="0.2">
      <c r="A47" s="27">
        <v>3</v>
      </c>
      <c r="B47" s="26"/>
      <c r="C47" s="28"/>
      <c r="D47" s="28"/>
      <c r="E47" s="28"/>
      <c r="F47" s="28"/>
      <c r="G47" s="28"/>
      <c r="H47" s="28"/>
      <c r="I47" s="28"/>
      <c r="J47" s="28"/>
      <c r="K47" s="28"/>
      <c r="L47" s="28"/>
      <c r="M47" s="28"/>
      <c r="N47" s="28"/>
    </row>
    <row r="48" spans="1:14" ht="12.75" customHeight="1" x14ac:dyDescent="0.2">
      <c r="A48" s="27">
        <v>4</v>
      </c>
      <c r="B48" s="26"/>
      <c r="C48" s="28"/>
      <c r="D48" s="28"/>
      <c r="E48" s="28"/>
      <c r="F48" s="28"/>
      <c r="G48" s="28"/>
      <c r="H48" s="28"/>
      <c r="I48" s="28"/>
      <c r="J48" s="28"/>
      <c r="K48" s="28"/>
      <c r="L48" s="28"/>
      <c r="M48" s="28"/>
      <c r="N48" s="28"/>
    </row>
    <row r="49" spans="1:14" ht="12.75" customHeight="1" x14ac:dyDescent="0.2">
      <c r="A49" s="27">
        <v>5</v>
      </c>
      <c r="B49" s="26"/>
      <c r="C49" s="28"/>
      <c r="D49" s="28"/>
      <c r="E49" s="28"/>
      <c r="F49" s="28"/>
      <c r="G49" s="28"/>
      <c r="H49" s="28"/>
      <c r="I49" s="28"/>
      <c r="J49" s="28"/>
      <c r="K49" s="28"/>
      <c r="L49" s="28"/>
      <c r="M49" s="28"/>
      <c r="N49" s="28"/>
    </row>
    <row r="50" spans="1:14" x14ac:dyDescent="0.2">
      <c r="A50" s="195" t="s">
        <v>12</v>
      </c>
      <c r="B50" s="32"/>
      <c r="C50" s="29">
        <f t="shared" ref="C50:I50" si="8">SUM(C45:C49)</f>
        <v>0</v>
      </c>
      <c r="D50" s="29">
        <f t="shared" si="8"/>
        <v>0</v>
      </c>
      <c r="E50" s="29">
        <f t="shared" si="8"/>
        <v>0</v>
      </c>
      <c r="F50" s="29">
        <f>SUM(F45:F49)</f>
        <v>0</v>
      </c>
      <c r="G50" s="29">
        <f t="shared" si="8"/>
        <v>0</v>
      </c>
      <c r="H50" s="29">
        <f t="shared" si="8"/>
        <v>0</v>
      </c>
      <c r="I50" s="29">
        <f t="shared" si="8"/>
        <v>0</v>
      </c>
      <c r="J50" s="29">
        <f>SUM(J45:J49)</f>
        <v>0</v>
      </c>
      <c r="K50" s="29">
        <f t="shared" ref="K50:N50" si="9">SUM(K45:K49)</f>
        <v>0</v>
      </c>
      <c r="L50" s="29">
        <f t="shared" si="9"/>
        <v>0</v>
      </c>
      <c r="M50" s="29">
        <f t="shared" si="9"/>
        <v>0</v>
      </c>
      <c r="N50" s="29">
        <f t="shared" si="9"/>
        <v>0</v>
      </c>
    </row>
    <row r="51" spans="1:14" ht="15" thickBot="1" x14ac:dyDescent="0.25"/>
    <row r="52" spans="1:14" ht="15.75" thickBot="1" x14ac:dyDescent="0.3">
      <c r="A52" s="289"/>
      <c r="B52" s="290" t="s">
        <v>30</v>
      </c>
      <c r="C52" s="291">
        <f>C10+C26+C34+C42+C50</f>
        <v>0</v>
      </c>
      <c r="D52" s="291">
        <f>D10+D26+D34+D42+D50</f>
        <v>0</v>
      </c>
      <c r="E52" s="291">
        <f t="shared" ref="E52:J52" si="10">E10+E26+E34+E42+E50</f>
        <v>0</v>
      </c>
      <c r="F52" s="291">
        <f t="shared" si="10"/>
        <v>0</v>
      </c>
      <c r="G52" s="291">
        <f>G10+G26+G34+G42+G50</f>
        <v>0</v>
      </c>
      <c r="H52" s="291">
        <f t="shared" si="10"/>
        <v>0</v>
      </c>
      <c r="I52" s="291">
        <f t="shared" si="10"/>
        <v>0</v>
      </c>
      <c r="J52" s="291">
        <f t="shared" si="10"/>
        <v>0</v>
      </c>
      <c r="K52" s="291">
        <f>K10+K26+K34+K42+K50</f>
        <v>0</v>
      </c>
      <c r="L52" s="291">
        <f t="shared" ref="L52:N52" si="11">L10+L26+L34+L42+L50</f>
        <v>0</v>
      </c>
      <c r="M52" s="291">
        <f t="shared" si="11"/>
        <v>0</v>
      </c>
      <c r="N52" s="292">
        <f t="shared" si="11"/>
        <v>0</v>
      </c>
    </row>
    <row r="54" spans="1:14" x14ac:dyDescent="0.2">
      <c r="B54" s="22" t="s">
        <v>227</v>
      </c>
      <c r="C54" s="390"/>
      <c r="D54" s="390"/>
      <c r="E54" s="390"/>
      <c r="F54" s="390"/>
      <c r="G54" s="390"/>
      <c r="H54" s="390"/>
      <c r="I54" s="390"/>
      <c r="J54" s="390"/>
      <c r="K54" s="390"/>
      <c r="L54" s="390"/>
      <c r="M54" s="390"/>
      <c r="N54" s="390"/>
    </row>
    <row r="55" spans="1:14" x14ac:dyDescent="0.2">
      <c r="B55" s="22" t="s">
        <v>228</v>
      </c>
      <c r="C55" s="30">
        <f>C52-C54</f>
        <v>0</v>
      </c>
      <c r="D55" s="30">
        <f t="shared" ref="D55:N55" si="12">D52-D54</f>
        <v>0</v>
      </c>
      <c r="E55" s="30">
        <f t="shared" si="12"/>
        <v>0</v>
      </c>
      <c r="F55" s="30">
        <f t="shared" si="12"/>
        <v>0</v>
      </c>
      <c r="G55" s="30">
        <f t="shared" si="12"/>
        <v>0</v>
      </c>
      <c r="H55" s="30">
        <f t="shared" si="12"/>
        <v>0</v>
      </c>
      <c r="I55" s="30">
        <f t="shared" si="12"/>
        <v>0</v>
      </c>
      <c r="J55" s="30">
        <f t="shared" si="12"/>
        <v>0</v>
      </c>
      <c r="K55" s="30">
        <f t="shared" si="12"/>
        <v>0</v>
      </c>
      <c r="L55" s="30">
        <f t="shared" si="12"/>
        <v>0</v>
      </c>
      <c r="M55" s="30">
        <f t="shared" si="12"/>
        <v>0</v>
      </c>
      <c r="N55" s="30">
        <f t="shared" si="12"/>
        <v>0</v>
      </c>
    </row>
  </sheetData>
  <mergeCells count="1">
    <mergeCell ref="A2:N2"/>
  </mergeCells>
  <pageMargins left="0.31496062992125984" right="0.23622047244094491" top="0.55118110236220474" bottom="0.39370078740157483" header="0.31496062992125984" footer="0.31496062992125984"/>
  <pageSetup paperSize="9" scale="55" orientation="landscape" r:id="rId1"/>
  <headerFooter>
    <oddHeader>&amp;C&amp;"Arial,Fett"&amp;14&amp;A</oddHeader>
    <oddFooter>&amp;R&amp;D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pageSetUpPr fitToPage="1"/>
  </sheetPr>
  <dimension ref="A1:O25"/>
  <sheetViews>
    <sheetView topLeftCell="D1" zoomScale="85" zoomScaleNormal="85" zoomScalePageLayoutView="85" workbookViewId="0">
      <selection activeCell="K19" sqref="K19"/>
    </sheetView>
  </sheetViews>
  <sheetFormatPr baseColWidth="10" defaultColWidth="11.5703125" defaultRowHeight="14.25" x14ac:dyDescent="0.2"/>
  <cols>
    <col min="1" max="1" width="20.28515625" style="22" customWidth="1"/>
    <col min="2" max="2" width="22.5703125" style="22" customWidth="1"/>
    <col min="3" max="3" width="18.42578125" style="22" customWidth="1"/>
    <col min="4" max="6" width="19.42578125" style="22" customWidth="1"/>
    <col min="7" max="7" width="18.85546875" style="22" customWidth="1"/>
    <col min="8" max="9" width="16.140625" style="22" customWidth="1"/>
    <col min="10" max="10" width="17.85546875" style="22" customWidth="1"/>
    <col min="11" max="11" width="17" style="22" customWidth="1"/>
    <col min="12" max="12" width="15" style="22" customWidth="1"/>
    <col min="13" max="14" width="15.42578125" style="22" customWidth="1"/>
    <col min="15" max="15" width="3.140625" style="339" customWidth="1"/>
    <col min="16" max="16384" width="11.5703125" style="22"/>
  </cols>
  <sheetData>
    <row r="1" spans="1:15" ht="17.25" customHeight="1" x14ac:dyDescent="0.4">
      <c r="A1" s="51"/>
      <c r="B1" s="51"/>
    </row>
    <row r="2" spans="1:15" ht="30.75" customHeight="1" x14ac:dyDescent="0.2">
      <c r="A2" s="437" t="s">
        <v>82</v>
      </c>
      <c r="B2" s="437"/>
      <c r="C2" s="437"/>
      <c r="D2" s="437"/>
      <c r="E2" s="437"/>
      <c r="F2" s="437"/>
      <c r="G2" s="437"/>
      <c r="H2" s="437"/>
      <c r="I2" s="437"/>
      <c r="J2" s="437"/>
      <c r="K2" s="437"/>
      <c r="L2" s="437"/>
      <c r="M2" s="437"/>
      <c r="N2" s="437"/>
    </row>
    <row r="3" spans="1:15" ht="17.25" customHeight="1" x14ac:dyDescent="0.4">
      <c r="A3" s="51"/>
      <c r="B3" s="51"/>
    </row>
    <row r="4" spans="1:15" s="217" customFormat="1" ht="15" x14ac:dyDescent="0.25">
      <c r="A4" s="436" t="s">
        <v>185</v>
      </c>
      <c r="B4" s="436"/>
      <c r="C4" s="436"/>
      <c r="D4" s="436"/>
      <c r="E4" s="436"/>
      <c r="F4" s="436"/>
      <c r="G4" s="436"/>
      <c r="H4" s="436"/>
      <c r="I4" s="436"/>
      <c r="J4" s="436"/>
      <c r="O4" s="339"/>
    </row>
    <row r="5" spans="1:15" ht="17.25" customHeight="1" x14ac:dyDescent="0.4">
      <c r="A5" s="51"/>
      <c r="B5" s="51"/>
    </row>
    <row r="6" spans="1:15" s="218" customFormat="1" ht="28.5" x14ac:dyDescent="0.25">
      <c r="A6" s="324" t="s">
        <v>15</v>
      </c>
      <c r="B6" s="298" t="s">
        <v>14</v>
      </c>
      <c r="C6" s="298" t="s">
        <v>146</v>
      </c>
      <c r="D6" s="299" t="s">
        <v>133</v>
      </c>
      <c r="E6" s="299" t="s">
        <v>134</v>
      </c>
      <c r="F6" s="299" t="s">
        <v>135</v>
      </c>
      <c r="G6" s="298" t="s">
        <v>224</v>
      </c>
      <c r="H6" s="299" t="s">
        <v>133</v>
      </c>
      <c r="I6" s="299" t="s">
        <v>134</v>
      </c>
      <c r="J6" s="299" t="s">
        <v>135</v>
      </c>
      <c r="K6" s="299" t="s">
        <v>225</v>
      </c>
      <c r="L6" s="299" t="s">
        <v>133</v>
      </c>
      <c r="M6" s="299" t="s">
        <v>134</v>
      </c>
      <c r="N6" s="299" t="s">
        <v>135</v>
      </c>
      <c r="O6" s="341"/>
    </row>
    <row r="7" spans="1:15" ht="23.25" customHeight="1" x14ac:dyDescent="0.2">
      <c r="A7" s="32" t="s">
        <v>32</v>
      </c>
      <c r="B7" s="28"/>
      <c r="C7" s="28"/>
      <c r="D7" s="28"/>
      <c r="E7" s="28"/>
      <c r="F7" s="28"/>
      <c r="G7" s="28"/>
      <c r="H7" s="28"/>
      <c r="I7" s="28"/>
      <c r="J7" s="28"/>
      <c r="K7" s="28"/>
      <c r="L7" s="28"/>
      <c r="M7" s="28"/>
      <c r="N7" s="28"/>
    </row>
    <row r="8" spans="1:15" ht="21.75" customHeight="1" x14ac:dyDescent="0.2">
      <c r="A8" s="32" t="s">
        <v>33</v>
      </c>
      <c r="B8" s="28"/>
      <c r="C8" s="28"/>
      <c r="D8" s="28"/>
      <c r="E8" s="28"/>
      <c r="F8" s="28"/>
      <c r="G8" s="28"/>
      <c r="H8" s="28"/>
      <c r="I8" s="28"/>
      <c r="J8" s="28"/>
      <c r="K8" s="28"/>
      <c r="L8" s="28"/>
      <c r="M8" s="28"/>
      <c r="N8" s="28"/>
    </row>
    <row r="9" spans="1:15" ht="22.5" customHeight="1" x14ac:dyDescent="0.2">
      <c r="A9" s="219" t="s">
        <v>9</v>
      </c>
      <c r="B9" s="28"/>
      <c r="C9" s="28"/>
      <c r="D9" s="28"/>
      <c r="E9" s="28"/>
      <c r="F9" s="28"/>
      <c r="G9" s="28"/>
      <c r="H9" s="28"/>
      <c r="I9" s="28"/>
      <c r="J9" s="28"/>
      <c r="K9" s="28"/>
      <c r="L9" s="28"/>
      <c r="M9" s="28"/>
      <c r="N9" s="28"/>
    </row>
    <row r="10" spans="1:15" ht="22.5" customHeight="1" x14ac:dyDescent="0.2">
      <c r="A10" s="219" t="s">
        <v>10</v>
      </c>
      <c r="B10" s="28"/>
      <c r="C10" s="28"/>
      <c r="D10" s="28"/>
      <c r="E10" s="28"/>
      <c r="F10" s="28"/>
      <c r="G10" s="28"/>
      <c r="H10" s="28"/>
      <c r="I10" s="28"/>
      <c r="J10" s="28"/>
      <c r="K10" s="28"/>
      <c r="L10" s="28"/>
      <c r="M10" s="28"/>
      <c r="N10" s="28"/>
    </row>
    <row r="11" spans="1:15" ht="22.5" customHeight="1" x14ac:dyDescent="0.2">
      <c r="A11" s="219" t="s">
        <v>25</v>
      </c>
      <c r="B11" s="28"/>
      <c r="C11" s="28"/>
      <c r="D11" s="28"/>
      <c r="E11" s="28"/>
      <c r="F11" s="28"/>
      <c r="G11" s="28"/>
      <c r="H11" s="28"/>
      <c r="I11" s="28"/>
      <c r="J11" s="28"/>
      <c r="K11" s="28"/>
      <c r="L11" s="28"/>
      <c r="M11" s="28"/>
      <c r="N11" s="28"/>
    </row>
    <row r="12" spans="1:15" ht="22.5" customHeight="1" x14ac:dyDescent="0.2">
      <c r="A12" s="219" t="s">
        <v>26</v>
      </c>
      <c r="B12" s="28"/>
      <c r="C12" s="28"/>
      <c r="D12" s="28"/>
      <c r="E12" s="28"/>
      <c r="F12" s="28"/>
      <c r="G12" s="28"/>
      <c r="H12" s="28"/>
      <c r="I12" s="28"/>
      <c r="J12" s="28"/>
      <c r="K12" s="28"/>
      <c r="L12" s="28"/>
      <c r="M12" s="28"/>
      <c r="N12" s="28"/>
    </row>
    <row r="13" spans="1:15" ht="22.5" customHeight="1" x14ac:dyDescent="0.2">
      <c r="A13" s="219" t="s">
        <v>27</v>
      </c>
      <c r="B13" s="28"/>
      <c r="C13" s="28"/>
      <c r="D13" s="28"/>
      <c r="E13" s="28"/>
      <c r="F13" s="28"/>
      <c r="G13" s="28"/>
      <c r="H13" s="28"/>
      <c r="I13" s="28"/>
      <c r="J13" s="28"/>
      <c r="K13" s="28"/>
      <c r="L13" s="28"/>
      <c r="M13" s="28"/>
      <c r="N13" s="28"/>
    </row>
    <row r="14" spans="1:15" ht="22.5" customHeight="1" x14ac:dyDescent="0.2">
      <c r="A14" s="219" t="s">
        <v>28</v>
      </c>
      <c r="B14" s="28"/>
      <c r="C14" s="28"/>
      <c r="D14" s="28"/>
      <c r="E14" s="28"/>
      <c r="F14" s="28"/>
      <c r="G14" s="28"/>
      <c r="H14" s="28"/>
      <c r="I14" s="28"/>
      <c r="J14" s="28"/>
      <c r="K14" s="28"/>
      <c r="L14" s="28"/>
      <c r="M14" s="28"/>
      <c r="N14" s="28"/>
    </row>
    <row r="15" spans="1:15" ht="22.5" customHeight="1" x14ac:dyDescent="0.2">
      <c r="A15" s="32" t="s">
        <v>30</v>
      </c>
      <c r="B15" s="220">
        <f>SUM(B7:B14)</f>
        <v>0</v>
      </c>
      <c r="C15" s="220">
        <f t="shared" ref="C15:H15" si="0">SUM(C7:C14)</f>
        <v>0</v>
      </c>
      <c r="D15" s="220">
        <f t="shared" si="0"/>
        <v>0</v>
      </c>
      <c r="E15" s="220">
        <f t="shared" si="0"/>
        <v>0</v>
      </c>
      <c r="F15" s="220">
        <f>SUM(F7:F14)</f>
        <v>0</v>
      </c>
      <c r="G15" s="220">
        <f>SUM(G7:G14)</f>
        <v>0</v>
      </c>
      <c r="H15" s="220">
        <f t="shared" si="0"/>
        <v>0</v>
      </c>
      <c r="I15" s="220">
        <f>SUM(I7:I14)</f>
        <v>0</v>
      </c>
      <c r="J15" s="220">
        <f>SUM(J7:J14)</f>
        <v>0</v>
      </c>
      <c r="K15" s="220">
        <f>SUM(K7:K14)</f>
        <v>0</v>
      </c>
      <c r="L15" s="220">
        <f t="shared" ref="L15" si="1">SUM(L7:L14)</f>
        <v>0</v>
      </c>
      <c r="M15" s="220">
        <f>SUM(M7:M14)</f>
        <v>0</v>
      </c>
      <c r="N15" s="220">
        <f>SUM(N7:N14)</f>
        <v>0</v>
      </c>
    </row>
    <row r="16" spans="1:15" x14ac:dyDescent="0.2">
      <c r="G16" s="24"/>
      <c r="H16" s="221"/>
      <c r="I16" s="221"/>
      <c r="J16" s="221"/>
    </row>
    <row r="17" spans="1:10" ht="15" x14ac:dyDescent="0.25">
      <c r="A17" s="25" t="s">
        <v>186</v>
      </c>
      <c r="J17" s="221"/>
    </row>
    <row r="18" spans="1:10" x14ac:dyDescent="0.2">
      <c r="J18" s="221"/>
    </row>
    <row r="19" spans="1:10" ht="28.5" x14ac:dyDescent="0.2">
      <c r="A19" s="249"/>
      <c r="B19" s="298" t="s">
        <v>14</v>
      </c>
      <c r="C19" s="298" t="s">
        <v>146</v>
      </c>
      <c r="D19" s="300" t="s">
        <v>133</v>
      </c>
      <c r="E19" s="300" t="s">
        <v>134</v>
      </c>
      <c r="F19" s="300" t="s">
        <v>135</v>
      </c>
      <c r="G19" s="326" t="s">
        <v>226</v>
      </c>
      <c r="H19" s="300" t="s">
        <v>133</v>
      </c>
      <c r="I19" s="300" t="s">
        <v>134</v>
      </c>
      <c r="J19" s="300" t="s">
        <v>135</v>
      </c>
    </row>
    <row r="20" spans="1:10" x14ac:dyDescent="0.2">
      <c r="A20" s="52" t="s">
        <v>32</v>
      </c>
      <c r="B20" s="250"/>
      <c r="C20" s="250"/>
      <c r="D20" s="250"/>
      <c r="E20" s="250"/>
      <c r="F20" s="250"/>
      <c r="G20" s="251">
        <f>B20/20</f>
        <v>0</v>
      </c>
      <c r="H20" s="250"/>
      <c r="I20" s="250"/>
      <c r="J20" s="250"/>
    </row>
    <row r="21" spans="1:10" x14ac:dyDescent="0.2">
      <c r="A21" s="52" t="s">
        <v>33</v>
      </c>
      <c r="B21" s="250"/>
      <c r="C21" s="250"/>
      <c r="D21" s="250"/>
      <c r="E21" s="250"/>
      <c r="F21" s="250"/>
      <c r="G21" s="251">
        <f>B21/20</f>
        <v>0</v>
      </c>
      <c r="H21" s="250"/>
      <c r="I21" s="250"/>
      <c r="J21" s="250"/>
    </row>
    <row r="22" spans="1:10" x14ac:dyDescent="0.2">
      <c r="A22" s="160" t="s">
        <v>9</v>
      </c>
      <c r="B22" s="250"/>
      <c r="C22" s="250"/>
      <c r="D22" s="250"/>
      <c r="E22" s="250"/>
      <c r="F22" s="250"/>
      <c r="G22" s="251">
        <f>B22/20</f>
        <v>0</v>
      </c>
      <c r="H22" s="250"/>
      <c r="I22" s="250"/>
      <c r="J22" s="250"/>
    </row>
    <row r="23" spans="1:10" x14ac:dyDescent="0.2">
      <c r="A23" s="160" t="s">
        <v>10</v>
      </c>
      <c r="B23" s="250"/>
      <c r="C23" s="250"/>
      <c r="D23" s="250"/>
      <c r="E23" s="250"/>
      <c r="F23" s="250"/>
      <c r="G23" s="251">
        <f>B23/20</f>
        <v>0</v>
      </c>
      <c r="H23" s="250"/>
      <c r="I23" s="250"/>
      <c r="J23" s="250"/>
    </row>
    <row r="24" spans="1:10" x14ac:dyDescent="0.2">
      <c r="A24" s="160" t="s">
        <v>25</v>
      </c>
      <c r="B24" s="250"/>
      <c r="C24" s="250"/>
      <c r="D24" s="250"/>
      <c r="E24" s="250"/>
      <c r="F24" s="250"/>
      <c r="G24" s="251">
        <f>B24/20</f>
        <v>0</v>
      </c>
      <c r="H24" s="250"/>
      <c r="I24" s="250"/>
      <c r="J24" s="250"/>
    </row>
    <row r="25" spans="1:10" x14ac:dyDescent="0.2">
      <c r="A25" s="252" t="s">
        <v>7</v>
      </c>
      <c r="B25" s="253">
        <f>SUM(B20:B24)</f>
        <v>0</v>
      </c>
      <c r="C25" s="253">
        <f>SUM(C20:C24)</f>
        <v>0</v>
      </c>
      <c r="D25" s="253">
        <f t="shared" ref="D25:G25" si="2">SUM(D20:D24)</f>
        <v>0</v>
      </c>
      <c r="E25" s="253">
        <f t="shared" si="2"/>
        <v>0</v>
      </c>
      <c r="F25" s="253">
        <f t="shared" si="2"/>
        <v>0</v>
      </c>
      <c r="G25" s="253">
        <f t="shared" si="2"/>
        <v>0</v>
      </c>
      <c r="H25" s="253">
        <f t="shared" ref="H25:J25" si="3">SUM(H20:H24)</f>
        <v>0</v>
      </c>
      <c r="I25" s="253">
        <f t="shared" si="3"/>
        <v>0</v>
      </c>
      <c r="J25" s="253">
        <f t="shared" si="3"/>
        <v>0</v>
      </c>
    </row>
  </sheetData>
  <mergeCells count="2">
    <mergeCell ref="A4:J4"/>
    <mergeCell ref="A2:N2"/>
  </mergeCells>
  <pageMargins left="0.31496062992125984" right="0.23622047244094491" top="0.55118110236220474" bottom="0.39370078740157483" header="0.31496062992125984" footer="0.31496062992125984"/>
  <pageSetup paperSize="9" scale="57" orientation="landscape" r:id="rId1"/>
  <headerFooter>
    <oddHeader>&amp;C&amp;"Arial,Fett"&amp;14&amp;A</oddHeader>
    <oddFooter>&amp;R&amp;D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pageSetUpPr fitToPage="1"/>
  </sheetPr>
  <dimension ref="A1:I8"/>
  <sheetViews>
    <sheetView workbookViewId="0">
      <selection activeCell="J4" sqref="J4"/>
    </sheetView>
  </sheetViews>
  <sheetFormatPr baseColWidth="10" defaultColWidth="11.42578125" defaultRowHeight="15" x14ac:dyDescent="0.25"/>
  <cols>
    <col min="1" max="1" width="19.7109375" style="217" customWidth="1"/>
    <col min="2" max="2" width="20.7109375" style="217" customWidth="1"/>
    <col min="3" max="3" width="19.28515625" style="217" customWidth="1"/>
    <col min="4" max="4" width="16.7109375" style="217" customWidth="1"/>
    <col min="5" max="5" width="15" style="217" customWidth="1"/>
    <col min="6" max="6" width="16.85546875" style="217" customWidth="1"/>
    <col min="7" max="7" width="16.7109375" style="217" customWidth="1"/>
    <col min="8" max="8" width="17.28515625" style="217" customWidth="1"/>
    <col min="9" max="9" width="2.85546875" style="339" customWidth="1"/>
    <col min="10" max="16384" width="11.42578125" style="217"/>
  </cols>
  <sheetData>
    <row r="1" spans="1:8" x14ac:dyDescent="0.25">
      <c r="A1" s="22"/>
      <c r="B1" s="22"/>
      <c r="C1" s="22"/>
      <c r="D1" s="22"/>
      <c r="E1" s="22"/>
      <c r="F1" s="22"/>
      <c r="G1" s="24"/>
      <c r="H1" s="221"/>
    </row>
    <row r="2" spans="1:8" ht="72" customHeight="1" x14ac:dyDescent="0.25">
      <c r="A2" s="438" t="s">
        <v>198</v>
      </c>
      <c r="B2" s="438"/>
      <c r="C2" s="438"/>
      <c r="D2" s="438"/>
      <c r="E2" s="438"/>
      <c r="F2" s="438"/>
      <c r="G2" s="438"/>
      <c r="H2" s="438"/>
    </row>
    <row r="3" spans="1:8" x14ac:dyDescent="0.25">
      <c r="A3" s="22"/>
      <c r="B3" s="22"/>
      <c r="C3" s="22"/>
      <c r="D3" s="22"/>
      <c r="E3" s="22"/>
      <c r="F3" s="22"/>
      <c r="G3" s="24"/>
      <c r="H3" s="221"/>
    </row>
    <row r="4" spans="1:8" ht="42.75" x14ac:dyDescent="0.25">
      <c r="A4" s="254"/>
      <c r="B4" s="323" t="s">
        <v>83</v>
      </c>
      <c r="C4" s="323" t="s">
        <v>130</v>
      </c>
      <c r="D4" s="323" t="s">
        <v>152</v>
      </c>
      <c r="E4" s="323" t="s">
        <v>84</v>
      </c>
      <c r="F4" s="323" t="s">
        <v>29</v>
      </c>
      <c r="G4" s="323" t="s">
        <v>5</v>
      </c>
      <c r="H4" s="323" t="s">
        <v>143</v>
      </c>
    </row>
    <row r="5" spans="1:8" x14ac:dyDescent="0.25">
      <c r="A5" s="329" t="s">
        <v>74</v>
      </c>
      <c r="B5" s="256">
        <f>'Abschreibungen M'!L52</f>
        <v>0</v>
      </c>
      <c r="C5" s="256">
        <f>'Darlehen M'!D15</f>
        <v>0</v>
      </c>
      <c r="D5" s="256">
        <f>'Darlehen M'!D25</f>
        <v>0</v>
      </c>
      <c r="E5" s="256">
        <f>'Auflösung Sonderposten M'!C17</f>
        <v>0</v>
      </c>
      <c r="F5" s="257">
        <f>B5-C5-D5-E5</f>
        <v>0</v>
      </c>
      <c r="G5" s="258">
        <v>0.03</v>
      </c>
      <c r="H5" s="256">
        <f>F5*G5</f>
        <v>0</v>
      </c>
    </row>
    <row r="6" spans="1:8" x14ac:dyDescent="0.25">
      <c r="A6" s="329" t="s">
        <v>75</v>
      </c>
      <c r="B6" s="256">
        <f>'Abschreibungen M'!M52</f>
        <v>0</v>
      </c>
      <c r="C6" s="256">
        <f>'Darlehen M'!E15</f>
        <v>0</v>
      </c>
      <c r="D6" s="256">
        <f>'Darlehen M'!E25</f>
        <v>0</v>
      </c>
      <c r="E6" s="256">
        <f>'Auflösung Sonderposten M'!C18</f>
        <v>0</v>
      </c>
      <c r="F6" s="257">
        <f>B6-C6-D6-E6</f>
        <v>0</v>
      </c>
      <c r="G6" s="258">
        <v>0.03</v>
      </c>
      <c r="H6" s="256">
        <f>F6*G6</f>
        <v>0</v>
      </c>
    </row>
    <row r="7" spans="1:8" x14ac:dyDescent="0.25">
      <c r="A7" s="329" t="s">
        <v>76</v>
      </c>
      <c r="B7" s="256">
        <f>'Abschreibungen M'!N52</f>
        <v>0</v>
      </c>
      <c r="C7" s="256">
        <f>'Darlehen M'!F15</f>
        <v>0</v>
      </c>
      <c r="D7" s="256">
        <f>'Darlehen M'!F25</f>
        <v>0</v>
      </c>
      <c r="E7" s="256">
        <f>'Auflösung Sonderposten M'!C19</f>
        <v>0</v>
      </c>
      <c r="F7" s="257">
        <f>B7-C7-D7-E7</f>
        <v>0</v>
      </c>
      <c r="G7" s="258">
        <v>0.03</v>
      </c>
      <c r="H7" s="256">
        <f>F7*G7</f>
        <v>0</v>
      </c>
    </row>
    <row r="8" spans="1:8" x14ac:dyDescent="0.25">
      <c r="A8" s="255" t="s">
        <v>187</v>
      </c>
      <c r="B8" s="256">
        <f>SUM(B5:B7)</f>
        <v>0</v>
      </c>
      <c r="C8" s="256">
        <f>SUM(C5:C7)</f>
        <v>0</v>
      </c>
      <c r="D8" s="256">
        <f>SUM(D5:D7)</f>
        <v>0</v>
      </c>
      <c r="E8" s="256">
        <f>SUM(E5:E7)</f>
        <v>0</v>
      </c>
      <c r="F8" s="256">
        <f>SUM(F5:F7)</f>
        <v>0</v>
      </c>
      <c r="G8" s="259"/>
      <c r="H8" s="256">
        <f>SUM(H5:H7)</f>
        <v>0</v>
      </c>
    </row>
  </sheetData>
  <mergeCells count="1">
    <mergeCell ref="A2:H2"/>
  </mergeCells>
  <pageMargins left="0.70866141732283472" right="0.70866141732283472" top="0.78740157480314965" bottom="0.78740157480314965" header="0.31496062992125984" footer="0.31496062992125984"/>
  <pageSetup paperSize="9" scale="9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2:K51"/>
  <sheetViews>
    <sheetView tabSelected="1" zoomScale="85" zoomScaleNormal="85" workbookViewId="0">
      <selection activeCell="A4" sqref="A4:G4"/>
    </sheetView>
  </sheetViews>
  <sheetFormatPr baseColWidth="10" defaultColWidth="11.5703125" defaultRowHeight="14.25" x14ac:dyDescent="0.2"/>
  <cols>
    <col min="1" max="1" width="93.140625" style="116" bestFit="1" customWidth="1"/>
    <col min="2" max="2" width="22.28515625" style="116" bestFit="1" customWidth="1"/>
    <col min="3" max="3" width="26" style="116" customWidth="1"/>
    <col min="4" max="4" width="22.42578125" style="116" customWidth="1"/>
    <col min="5" max="5" width="26.5703125" style="116" customWidth="1"/>
    <col min="6" max="6" width="21" style="116" customWidth="1"/>
    <col min="7" max="7" width="25.85546875" style="116" customWidth="1"/>
    <col min="8" max="8" width="3" style="342" customWidth="1"/>
    <col min="9" max="16384" width="11.5703125" style="117"/>
  </cols>
  <sheetData>
    <row r="2" spans="1:11" ht="15" x14ac:dyDescent="0.25">
      <c r="A2" s="440" t="s">
        <v>77</v>
      </c>
      <c r="B2" s="440"/>
      <c r="C2" s="440"/>
      <c r="D2" s="440"/>
      <c r="E2" s="440"/>
      <c r="F2" s="440"/>
      <c r="G2" s="440"/>
    </row>
    <row r="4" spans="1:11" ht="130.5" customHeight="1" x14ac:dyDescent="0.2">
      <c r="A4" s="439" t="s">
        <v>235</v>
      </c>
      <c r="B4" s="439"/>
      <c r="C4" s="439"/>
      <c r="D4" s="439"/>
      <c r="E4" s="439"/>
      <c r="F4" s="439"/>
      <c r="G4" s="439"/>
    </row>
    <row r="5" spans="1:11" s="118" customFormat="1" ht="22.5" customHeight="1" x14ac:dyDescent="0.25">
      <c r="A5" s="119"/>
      <c r="B5" s="119"/>
      <c r="C5" s="119"/>
      <c r="D5" s="120"/>
      <c r="E5" s="120"/>
      <c r="F5" s="120"/>
      <c r="G5" s="120"/>
      <c r="H5" s="343"/>
    </row>
    <row r="6" spans="1:11" s="118" customFormat="1" x14ac:dyDescent="0.2">
      <c r="A6" s="112"/>
      <c r="B6" s="445" t="s">
        <v>74</v>
      </c>
      <c r="C6" s="445"/>
      <c r="D6" s="445" t="s">
        <v>75</v>
      </c>
      <c r="E6" s="445"/>
      <c r="F6" s="445" t="s">
        <v>76</v>
      </c>
      <c r="G6" s="445"/>
      <c r="H6" s="343"/>
    </row>
    <row r="7" spans="1:11" s="114" customFormat="1" ht="42.75" x14ac:dyDescent="0.2">
      <c r="A7" s="122"/>
      <c r="B7" s="330" t="s">
        <v>222</v>
      </c>
      <c r="C7" s="322" t="s">
        <v>223</v>
      </c>
      <c r="D7" s="330" t="s">
        <v>222</v>
      </c>
      <c r="E7" s="322" t="s">
        <v>223</v>
      </c>
      <c r="F7" s="330" t="s">
        <v>222</v>
      </c>
      <c r="G7" s="322" t="s">
        <v>223</v>
      </c>
      <c r="H7" s="344"/>
    </row>
    <row r="8" spans="1:11" s="114" customFormat="1" x14ac:dyDescent="0.2">
      <c r="A8" s="260" t="s">
        <v>36</v>
      </c>
      <c r="B8" s="121"/>
      <c r="C8" s="113">
        <f>B8*1/100</f>
        <v>0</v>
      </c>
      <c r="D8" s="121"/>
      <c r="E8" s="113">
        <f>D8*1/100</f>
        <v>0</v>
      </c>
      <c r="F8" s="121"/>
      <c r="G8" s="113">
        <f>F8*1/100</f>
        <v>0</v>
      </c>
      <c r="H8" s="344"/>
    </row>
    <row r="9" spans="1:11" s="114" customFormat="1" x14ac:dyDescent="0.2">
      <c r="A9" s="261" t="s">
        <v>199</v>
      </c>
      <c r="B9" s="121"/>
      <c r="C9" s="113">
        <f>B9*1/100</f>
        <v>0</v>
      </c>
      <c r="D9" s="121"/>
      <c r="E9" s="113">
        <f>D9*1/100</f>
        <v>0</v>
      </c>
      <c r="F9" s="121"/>
      <c r="G9" s="113">
        <f>F9*1/100</f>
        <v>0</v>
      </c>
      <c r="H9" s="344"/>
    </row>
    <row r="10" spans="1:11" s="114" customFormat="1" x14ac:dyDescent="0.2">
      <c r="A10" s="115"/>
      <c r="B10" s="115"/>
      <c r="C10" s="115"/>
      <c r="D10" s="115"/>
      <c r="E10" s="115"/>
      <c r="F10" s="115"/>
      <c r="G10" s="115"/>
      <c r="H10" s="344"/>
    </row>
    <row r="11" spans="1:11" s="114" customFormat="1" ht="15" x14ac:dyDescent="0.25">
      <c r="A11" s="446" t="s">
        <v>218</v>
      </c>
      <c r="B11" s="446"/>
      <c r="C11" s="446"/>
      <c r="D11" s="446"/>
      <c r="E11" s="446"/>
      <c r="F11" s="446"/>
      <c r="G11" s="446"/>
      <c r="H11" s="344"/>
    </row>
    <row r="12" spans="1:11" s="114" customFormat="1" x14ac:dyDescent="0.2">
      <c r="A12" s="115"/>
      <c r="B12" s="115"/>
      <c r="C12" s="115"/>
      <c r="D12" s="115"/>
      <c r="E12" s="115"/>
      <c r="F12" s="115"/>
      <c r="G12" s="115"/>
      <c r="H12" s="344"/>
    </row>
    <row r="13" spans="1:11" ht="59.25" customHeight="1" x14ac:dyDescent="0.2">
      <c r="A13" s="443" t="s">
        <v>178</v>
      </c>
      <c r="B13" s="443"/>
      <c r="C13" s="443"/>
      <c r="D13" s="443"/>
      <c r="E13" s="443"/>
      <c r="F13" s="443"/>
      <c r="G13" s="443"/>
      <c r="H13" s="345"/>
      <c r="I13" s="48"/>
      <c r="J13" s="48"/>
      <c r="K13" s="48"/>
    </row>
    <row r="14" spans="1:11" x14ac:dyDescent="0.2">
      <c r="A14" s="49"/>
      <c r="B14" s="46"/>
      <c r="C14" s="46"/>
      <c r="D14" s="47"/>
      <c r="E14" s="48"/>
      <c r="F14" s="48"/>
      <c r="G14" s="123"/>
      <c r="H14" s="345"/>
      <c r="I14" s="48"/>
      <c r="J14" s="48"/>
      <c r="K14" s="48"/>
    </row>
    <row r="15" spans="1:11" ht="15" x14ac:dyDescent="0.2">
      <c r="A15" s="124" t="s">
        <v>78</v>
      </c>
      <c r="B15" s="125">
        <f>IF('Miete Pacht Leasing M'!E7&lt;'Miete Pacht Leasing M'!E8,('Miete Pacht Leasing M'!E8-'Miete Pacht Leasing M'!E7),0)</f>
        <v>0</v>
      </c>
      <c r="C15" s="52"/>
      <c r="D15" s="147"/>
      <c r="E15" s="4"/>
      <c r="F15" s="1"/>
      <c r="G15" s="1"/>
      <c r="H15" s="346"/>
      <c r="I15" s="1"/>
      <c r="J15" s="1"/>
    </row>
    <row r="16" spans="1:11" x14ac:dyDescent="0.2">
      <c r="A16" s="124"/>
      <c r="B16" s="124"/>
      <c r="C16" s="52"/>
      <c r="D16" s="147"/>
      <c r="E16" s="4"/>
      <c r="F16" s="1"/>
      <c r="G16" s="1"/>
      <c r="H16" s="346"/>
      <c r="I16" s="1"/>
      <c r="J16" s="1"/>
    </row>
    <row r="17" spans="1:10" x14ac:dyDescent="0.2">
      <c r="A17" s="126" t="s">
        <v>229</v>
      </c>
      <c r="B17" s="127"/>
      <c r="C17" s="127"/>
      <c r="D17" s="148"/>
      <c r="E17" s="152"/>
      <c r="F17" s="123"/>
      <c r="G17" s="48"/>
      <c r="H17" s="345"/>
      <c r="I17" s="48"/>
      <c r="J17" s="48"/>
    </row>
    <row r="18" spans="1:10" x14ac:dyDescent="0.2">
      <c r="A18" s="126" t="str">
        <f>IF(B15&gt;0,"1.Wurde zwischen den Vertragsparteien eine feste Kostenquote vereinbart?","")</f>
        <v/>
      </c>
      <c r="B18" s="129" t="s">
        <v>39</v>
      </c>
      <c r="C18" s="52"/>
      <c r="D18" s="148"/>
      <c r="E18" s="152"/>
      <c r="F18" s="123"/>
      <c r="G18" s="48"/>
      <c r="H18" s="345"/>
      <c r="I18" s="48"/>
      <c r="J18" s="48"/>
    </row>
    <row r="19" spans="1:10" x14ac:dyDescent="0.2">
      <c r="A19" s="126" t="str">
        <f>IF(OR(B18="Bitte auswählen",B18="Nein, bitte weiter bei 2."),"",IF(B18="Nein","Bitte weiter bei Punkt 2.","Bitte Kostenquote des Mieters laut Vertrag in Prozent eintragen:"))</f>
        <v/>
      </c>
      <c r="B19" s="66"/>
      <c r="C19" s="130"/>
      <c r="D19" s="148"/>
      <c r="E19" s="152"/>
      <c r="F19" s="123"/>
      <c r="G19" s="48"/>
      <c r="H19" s="345"/>
      <c r="I19" s="48"/>
      <c r="J19" s="48"/>
    </row>
    <row r="20" spans="1:10" x14ac:dyDescent="0.2">
      <c r="A20" s="131" t="str">
        <f>IF(OR(B18="Ja",B18="Bitte auswählen"),"","2.Hatte der Mieter im Jahr vor der Antragstellung Instandhaltungsaufwendungen?")</f>
        <v/>
      </c>
      <c r="B20" s="129" t="s">
        <v>174</v>
      </c>
      <c r="C20" s="52"/>
      <c r="D20" s="147"/>
      <c r="E20" s="4"/>
      <c r="F20" s="1"/>
      <c r="G20" s="1"/>
      <c r="H20" s="346"/>
      <c r="I20" s="1"/>
      <c r="J20" s="1"/>
    </row>
    <row r="21" spans="1:10" x14ac:dyDescent="0.2">
      <c r="A21" s="126"/>
      <c r="B21" s="66"/>
      <c r="C21" s="132"/>
      <c r="D21" s="147"/>
      <c r="E21" s="4"/>
      <c r="F21" s="1"/>
      <c r="G21" s="1"/>
      <c r="H21" s="346"/>
      <c r="I21" s="1"/>
      <c r="J21" s="1"/>
    </row>
    <row r="22" spans="1:10" x14ac:dyDescent="0.2">
      <c r="A22" s="126" t="str">
        <f>IF(AND(B18="Nein, bitte weiter bei 2.",B20="Ja, bitte weiter bei 3."),"3.Ermittlung der Kostenquote anhand der tatsächlichen Aufwendungen:","")</f>
        <v/>
      </c>
      <c r="B22" s="66"/>
      <c r="C22" s="66"/>
      <c r="D22" s="147"/>
      <c r="E22" s="4"/>
      <c r="F22" s="1"/>
      <c r="G22" s="1"/>
      <c r="H22" s="346"/>
      <c r="I22" s="1"/>
      <c r="J22" s="1"/>
    </row>
    <row r="23" spans="1:10" x14ac:dyDescent="0.2">
      <c r="A23" s="133" t="str">
        <f>IF(AND(B18="Nein, bitte weiter bei 2.",B20="Ja, bitte weiter bei 3."),"Instandhaltungsaufwendungen des Vermieters im Jahr vor der Antragstellung","")</f>
        <v/>
      </c>
      <c r="B23" s="134"/>
      <c r="C23" s="135" t="e">
        <f>B23/(B24+B23)</f>
        <v>#DIV/0!</v>
      </c>
      <c r="D23" s="147"/>
      <c r="E23" s="4"/>
      <c r="F23" s="1"/>
      <c r="G23" s="1"/>
      <c r="H23" s="346"/>
      <c r="I23" s="1"/>
      <c r="J23" s="1"/>
    </row>
    <row r="24" spans="1:10" x14ac:dyDescent="0.2">
      <c r="A24" s="133" t="str">
        <f>IF(AND(B18="Nein, bitte weiter bei 2.",B20="Ja, bitte weiter bei 3."),"Instandhaltungsaufwendungen des Mieters im Jahr vor der Antragstellung","")</f>
        <v/>
      </c>
      <c r="B24" s="134"/>
      <c r="C24" s="136" t="e">
        <f>B24/(B23+B24)</f>
        <v>#DIV/0!</v>
      </c>
      <c r="D24" s="147"/>
      <c r="E24" s="4"/>
      <c r="F24" s="1"/>
      <c r="G24" s="1"/>
      <c r="H24" s="346"/>
      <c r="I24" s="1"/>
      <c r="J24" s="1"/>
    </row>
    <row r="25" spans="1:10" x14ac:dyDescent="0.2">
      <c r="A25" s="133"/>
      <c r="B25" s="137"/>
      <c r="C25" s="137"/>
      <c r="D25" s="147"/>
      <c r="E25" s="4"/>
      <c r="F25" s="1"/>
      <c r="G25" s="1"/>
      <c r="H25" s="346"/>
      <c r="I25" s="1"/>
      <c r="J25" s="1"/>
    </row>
    <row r="26" spans="1:10" x14ac:dyDescent="0.2">
      <c r="A26" s="138" t="str">
        <f>IF(OR(B18="Ja",B20="Ja, bitte weiter bei 3."),"Höhe der Instandhaltungspauschale aus VR","")</f>
        <v/>
      </c>
      <c r="B26" s="139" t="str">
        <f>IF(OR(B18="Ja",B20="Ja, bitte weiter bei 3."),'Instandhaltung V'!C6,"")</f>
        <v/>
      </c>
      <c r="C26" s="128"/>
      <c r="D26" s="147"/>
      <c r="E26" s="4"/>
      <c r="F26" s="1"/>
      <c r="G26" s="1"/>
      <c r="H26" s="346"/>
      <c r="I26" s="1"/>
      <c r="J26" s="1"/>
    </row>
    <row r="27" spans="1:10" x14ac:dyDescent="0.2">
      <c r="A27" s="140" t="str">
        <f>IF(B15&gt;0,"Auf den Mieter entfallende Instandhaltungspauschale","")</f>
        <v/>
      </c>
      <c r="B27" s="141">
        <f>IF(OR(B18="Ja",B20="Ja, bitte weiter bei 3."),B26*C27,0)</f>
        <v>0</v>
      </c>
      <c r="C27" s="142">
        <f>IF(B18="Bitte auswählen",0,IF(B18="Ja",C19,IF(B20="Nein",C21,C24)))</f>
        <v>0</v>
      </c>
      <c r="D27" s="147"/>
      <c r="E27" s="4"/>
      <c r="F27" s="1"/>
      <c r="G27" s="1"/>
      <c r="H27" s="346"/>
      <c r="I27" s="1"/>
      <c r="J27" s="1"/>
    </row>
    <row r="28" spans="1:10" x14ac:dyDescent="0.2">
      <c r="A28" s="164"/>
      <c r="B28" s="164"/>
      <c r="C28" s="165"/>
      <c r="D28" s="147"/>
      <c r="E28" s="4"/>
      <c r="F28" s="1"/>
      <c r="G28" s="1"/>
      <c r="H28" s="346"/>
      <c r="I28" s="1"/>
      <c r="J28" s="1"/>
    </row>
    <row r="29" spans="1:10" ht="32.25" customHeight="1" x14ac:dyDescent="0.25">
      <c r="A29" s="444" t="str">
        <f>IF(B27&gt;=B15,"Hinweis: Die Ermittlung für das Gebäude (C) entfällt, weil der Differenzbetrag (A) bereits durch die Instandhaltungspauschale BGA (B) erreicht wurde.","Hinweis: Bitte Teil C ausfüllen.")</f>
        <v>Hinweis: Die Ermittlung für das Gebäude (C) entfällt, weil der Differenzbetrag (A) bereits durch die Instandhaltungspauschale BGA (B) erreicht wurde.</v>
      </c>
      <c r="B29" s="444"/>
      <c r="C29" s="444"/>
      <c r="D29" s="44"/>
      <c r="E29" s="44"/>
      <c r="F29"/>
      <c r="G29"/>
      <c r="H29" s="347"/>
      <c r="I29" s="50"/>
      <c r="J29" s="50"/>
    </row>
    <row r="30" spans="1:10" x14ac:dyDescent="0.2">
      <c r="A30" s="166"/>
      <c r="B30" s="166"/>
      <c r="C30" s="166"/>
      <c r="D30" s="149"/>
      <c r="E30" s="153"/>
      <c r="F30" s="50"/>
      <c r="G30" s="50"/>
      <c r="H30" s="347"/>
      <c r="I30" s="50"/>
      <c r="J30" s="50"/>
    </row>
    <row r="31" spans="1:10" x14ac:dyDescent="0.2">
      <c r="A31" s="126" t="s">
        <v>230</v>
      </c>
      <c r="B31" s="127"/>
      <c r="C31" s="127"/>
      <c r="D31" s="148"/>
      <c r="E31" s="152"/>
      <c r="F31" s="123"/>
      <c r="G31" s="48"/>
      <c r="H31" s="345"/>
      <c r="I31" s="48"/>
      <c r="J31" s="48"/>
    </row>
    <row r="32" spans="1:10" x14ac:dyDescent="0.2">
      <c r="A32" s="126" t="str">
        <f>IF(AND(B15&gt;0,A29="Hinweis: Bitte Teil C ausfüllen."),"1.Wurde zwischen den Vertragsparteien eine feste Kostenquote vereinbart?","")</f>
        <v/>
      </c>
      <c r="B32" s="129" t="s">
        <v>39</v>
      </c>
      <c r="C32" s="52"/>
      <c r="D32" s="147"/>
      <c r="E32" s="4"/>
      <c r="F32" s="1"/>
      <c r="G32" s="1"/>
      <c r="H32" s="346"/>
      <c r="I32" s="1"/>
      <c r="J32" s="1"/>
    </row>
    <row r="33" spans="1:10" x14ac:dyDescent="0.2">
      <c r="A33" s="126" t="str">
        <f>IF(OR(B32="Bitte auswählen",B32="Nein, bitte weiter bei 2."),"",IF(B32="Nein","Bitte weiter bei Punkt 2.","Bitte Kostenquote des Mieters laut Vertrag in Prozent eintragen:"))</f>
        <v/>
      </c>
      <c r="B33" s="66"/>
      <c r="C33" s="130"/>
      <c r="D33" s="150"/>
      <c r="E33" s="61"/>
      <c r="F33" s="2"/>
      <c r="G33" s="2"/>
      <c r="H33" s="348"/>
      <c r="I33" s="2"/>
      <c r="J33" s="48"/>
    </row>
    <row r="34" spans="1:10" x14ac:dyDescent="0.2">
      <c r="A34" s="131" t="str">
        <f>IF(OR(B32="Ja",B32="Bitte auswählen"),"","2.Hatte der Mieter im Jahr vor der Antragstellung Instandhaltungsaufwendungen?")</f>
        <v/>
      </c>
      <c r="B34" s="129" t="s">
        <v>174</v>
      </c>
      <c r="C34" s="52"/>
      <c r="D34" s="150"/>
      <c r="E34" s="61"/>
      <c r="F34" s="2"/>
      <c r="G34" s="2"/>
      <c r="H34" s="348"/>
      <c r="I34" s="2"/>
      <c r="J34" s="48"/>
    </row>
    <row r="35" spans="1:10" x14ac:dyDescent="0.2">
      <c r="A35" s="126"/>
      <c r="B35" s="66"/>
      <c r="C35" s="132"/>
      <c r="D35" s="150"/>
      <c r="E35" s="61"/>
      <c r="F35" s="2"/>
      <c r="G35" s="2"/>
      <c r="H35" s="348"/>
      <c r="I35" s="2"/>
      <c r="J35" s="48"/>
    </row>
    <row r="36" spans="1:10" x14ac:dyDescent="0.2">
      <c r="A36" s="126" t="str">
        <f>IF(AND(B32="Nein, bitte weiter bei 2.",B34="Ja, bitte weiter bei 3."),"3.Ermittlung der Kostenquote anhand der tatsächlichen Aufwendungen:","")</f>
        <v/>
      </c>
      <c r="B36" s="66"/>
      <c r="C36" s="66"/>
      <c r="D36" s="150"/>
      <c r="E36" s="61"/>
      <c r="F36" s="2"/>
      <c r="G36" s="2"/>
      <c r="H36" s="348"/>
      <c r="I36" s="2"/>
      <c r="J36" s="48"/>
    </row>
    <row r="37" spans="1:10" x14ac:dyDescent="0.2">
      <c r="A37" s="133" t="str">
        <f>IF(AND(B32="Nein, bitte weiter bei 2.",B34="Ja, bitte weiter bei 3."),"Instandhaltungsaufwendungen des Vermieters im Jahr vor der Antragstellung","")</f>
        <v/>
      </c>
      <c r="B37" s="134"/>
      <c r="C37" s="161" t="e">
        <f>B37/(B38+B37)</f>
        <v>#DIV/0!</v>
      </c>
      <c r="D37" s="155"/>
      <c r="E37" s="152"/>
      <c r="F37" s="123"/>
      <c r="G37" s="48"/>
      <c r="H37" s="345"/>
      <c r="I37" s="48"/>
      <c r="J37" s="48"/>
    </row>
    <row r="38" spans="1:10" x14ac:dyDescent="0.2">
      <c r="A38" s="133" t="str">
        <f>IF(AND(B32="Nein, bitte weiter bei 2.",B34="Ja, bitte weiter bei 3."),"Instandhaltungsaufwendungen des Mieters im Jahr vor der Antragstellung","")</f>
        <v/>
      </c>
      <c r="B38" s="134"/>
      <c r="C38" s="162" t="e">
        <f>B38/(B37+B38)</f>
        <v>#DIV/0!</v>
      </c>
      <c r="D38" s="155"/>
      <c r="E38" s="152"/>
      <c r="F38" s="123"/>
      <c r="G38" s="48"/>
      <c r="H38" s="345"/>
      <c r="I38" s="48"/>
      <c r="J38" s="48"/>
    </row>
    <row r="39" spans="1:10" x14ac:dyDescent="0.2">
      <c r="A39" s="133"/>
      <c r="B39" s="137"/>
      <c r="C39" s="156"/>
      <c r="D39" s="155"/>
      <c r="E39" s="152"/>
      <c r="F39" s="123"/>
      <c r="G39" s="48"/>
      <c r="H39" s="345"/>
      <c r="I39" s="48"/>
      <c r="J39" s="48"/>
    </row>
    <row r="40" spans="1:10" x14ac:dyDescent="0.2">
      <c r="A40" s="138" t="str">
        <f>IF(OR(B32="Ja",B34="Ja, bitte weiter bei 3."),"Höhe der Instandhaltungspauschale aus VR","")</f>
        <v/>
      </c>
      <c r="B40" s="139" t="str">
        <f>IF(OR(B32="Ja",B34="Ja, bitte weiter bei 3."),'Instandhaltung V'!C5,"")</f>
        <v/>
      </c>
      <c r="C40" s="157"/>
      <c r="D40" s="148"/>
      <c r="E40" s="152"/>
      <c r="F40" s="123"/>
      <c r="G40" s="48"/>
      <c r="H40" s="345"/>
      <c r="I40" s="48"/>
      <c r="J40" s="48"/>
    </row>
    <row r="41" spans="1:10" x14ac:dyDescent="0.2">
      <c r="A41" s="144" t="str">
        <f>IF(A29="Hinweis: Bitte Teil C ausfüllen","Auf den Mieter entfallende Instandhaltungspauschale","")</f>
        <v/>
      </c>
      <c r="B41" s="141">
        <f>IF(OR(B32="Ja",B34="Ja, bitte weiter bei 3."),B40*C41,IF(A29="Hinweis: Die Ermittlung für das Gebäude (C) entfällt, weil die Kappungsgrenze (A) bereits durch die Instandhaltungspauschale BGA (B) erreicht wurde","",0))</f>
        <v>0</v>
      </c>
      <c r="C41" s="163">
        <f>IF(B32="Bitte auswählen",0,IF(B32="Ja",C33,IF(B34="Nein",C35,C38)))</f>
        <v>0</v>
      </c>
      <c r="D41" s="148"/>
      <c r="E41" s="152"/>
      <c r="F41" s="123"/>
      <c r="G41" s="48"/>
      <c r="H41" s="345"/>
      <c r="I41" s="48"/>
      <c r="J41" s="48"/>
    </row>
    <row r="42" spans="1:10" x14ac:dyDescent="0.2">
      <c r="A42" s="137"/>
      <c r="B42" s="137"/>
      <c r="C42" s="158"/>
      <c r="D42" s="155"/>
      <c r="E42" s="152"/>
      <c r="F42" s="123"/>
      <c r="G42" s="48"/>
      <c r="H42" s="345"/>
      <c r="I42" s="48"/>
      <c r="J42" s="48"/>
    </row>
    <row r="43" spans="1:10" ht="29.25" customHeight="1" x14ac:dyDescent="0.2">
      <c r="A43" s="442" t="s">
        <v>81</v>
      </c>
      <c r="B43" s="145">
        <f>IF(B18="Bitte auswählen",0,B27)</f>
        <v>0</v>
      </c>
      <c r="C43" s="143" t="s">
        <v>38</v>
      </c>
      <c r="D43" s="151"/>
      <c r="E43" s="154"/>
      <c r="F43" s="123"/>
      <c r="G43" s="48"/>
      <c r="H43" s="345"/>
      <c r="I43" s="48"/>
      <c r="J43" s="48"/>
    </row>
    <row r="44" spans="1:10" ht="29.25" customHeight="1" x14ac:dyDescent="0.2">
      <c r="A44" s="442"/>
      <c r="B44" s="145">
        <f>IF(B32="Bitte auswählen",0,B41)</f>
        <v>0</v>
      </c>
      <c r="C44" s="143" t="s">
        <v>36</v>
      </c>
      <c r="D44" s="151"/>
      <c r="E44" s="154"/>
      <c r="F44" s="123"/>
      <c r="G44" s="48"/>
      <c r="H44" s="345"/>
      <c r="I44" s="48"/>
      <c r="J44" s="48"/>
    </row>
    <row r="45" spans="1:10" ht="15" x14ac:dyDescent="0.2">
      <c r="A45" s="442"/>
      <c r="B45" s="146">
        <f>SUM(B43:B44)</f>
        <v>0</v>
      </c>
      <c r="C45" s="143" t="s">
        <v>30</v>
      </c>
      <c r="D45" s="148"/>
      <c r="E45" s="152"/>
      <c r="F45" s="48"/>
      <c r="G45" s="48"/>
      <c r="H45" s="349"/>
      <c r="I45" s="48"/>
      <c r="J45" s="48"/>
    </row>
    <row r="46" spans="1:10" x14ac:dyDescent="0.2">
      <c r="A46" s="124"/>
      <c r="B46" s="145"/>
      <c r="C46" s="159"/>
      <c r="D46" s="148"/>
      <c r="E46" s="152"/>
      <c r="F46" s="123"/>
      <c r="G46" s="48"/>
      <c r="H46" s="345"/>
      <c r="I46" s="48"/>
      <c r="J46" s="48"/>
    </row>
    <row r="47" spans="1:10" ht="28.5" x14ac:dyDescent="0.2">
      <c r="A47" s="126" t="s">
        <v>79</v>
      </c>
      <c r="B47" s="145">
        <f>IF(B45&gt;B15,B15,B45)</f>
        <v>0</v>
      </c>
      <c r="C47" s="157"/>
      <c r="D47" s="148"/>
      <c r="E47" s="152"/>
      <c r="F47" s="123"/>
      <c r="G47" s="48"/>
      <c r="H47" s="345"/>
      <c r="I47" s="48"/>
      <c r="J47" s="48"/>
    </row>
    <row r="48" spans="1:10" x14ac:dyDescent="0.2">
      <c r="A48" s="126"/>
      <c r="B48" s="145"/>
      <c r="C48" s="157"/>
      <c r="D48" s="148"/>
      <c r="E48" s="152"/>
      <c r="F48" s="123"/>
      <c r="G48" s="48"/>
      <c r="H48" s="345"/>
      <c r="I48" s="48"/>
      <c r="J48" s="48"/>
    </row>
    <row r="49" spans="1:10" ht="15" x14ac:dyDescent="0.25">
      <c r="A49" s="441" t="s">
        <v>80</v>
      </c>
      <c r="B49" s="134"/>
      <c r="C49" s="328" t="s">
        <v>74</v>
      </c>
      <c r="D49" s="148"/>
      <c r="E49" s="152"/>
      <c r="F49" s="123"/>
      <c r="G49" s="48"/>
      <c r="H49" s="345"/>
      <c r="I49" s="48"/>
      <c r="J49" s="48"/>
    </row>
    <row r="50" spans="1:10" ht="15" x14ac:dyDescent="0.25">
      <c r="A50" s="441"/>
      <c r="B50" s="134"/>
      <c r="C50" s="328" t="s">
        <v>75</v>
      </c>
      <c r="D50" s="148"/>
      <c r="E50" s="152"/>
      <c r="F50" s="123"/>
      <c r="G50" s="48"/>
      <c r="H50" s="345"/>
      <c r="I50" s="48"/>
      <c r="J50" s="48"/>
    </row>
    <row r="51" spans="1:10" ht="15" x14ac:dyDescent="0.25">
      <c r="A51" s="441"/>
      <c r="B51" s="134"/>
      <c r="C51" s="328" t="s">
        <v>76</v>
      </c>
      <c r="D51" s="148"/>
      <c r="E51" s="152"/>
      <c r="F51" s="123"/>
      <c r="G51" s="48"/>
      <c r="H51" s="345"/>
      <c r="I51" s="48"/>
      <c r="J51" s="48"/>
    </row>
  </sheetData>
  <mergeCells count="10">
    <mergeCell ref="A4:G4"/>
    <mergeCell ref="A2:G2"/>
    <mergeCell ref="A49:A51"/>
    <mergeCell ref="A43:A45"/>
    <mergeCell ref="A13:G13"/>
    <mergeCell ref="A29:C29"/>
    <mergeCell ref="B6:C6"/>
    <mergeCell ref="D6:E6"/>
    <mergeCell ref="F6:G6"/>
    <mergeCell ref="A11:G11"/>
  </mergeCells>
  <dataValidations count="2">
    <dataValidation type="list" allowBlank="1" showInputMessage="1" showErrorMessage="1" sqref="B32 B18" xr:uid="{00000000-0002-0000-0C00-000000000000}">
      <mc:AlternateContent xmlns:x12ac="http://schemas.microsoft.com/office/spreadsheetml/2011/1/ac" xmlns:mc="http://schemas.openxmlformats.org/markup-compatibility/2006">
        <mc:Choice Requires="x12ac">
          <x12ac:list>Bitte auswählen,Ja,"Nein, bitte weiter bei 2."</x12ac:list>
        </mc:Choice>
        <mc:Fallback>
          <formula1>"Bitte auswählen,Ja,Nein, bitte weiter bei 2."</formula1>
        </mc:Fallback>
      </mc:AlternateContent>
    </dataValidation>
    <dataValidation type="list" allowBlank="1" showInputMessage="1" showErrorMessage="1" sqref="B34 B20" xr:uid="{00000000-0002-0000-0C00-000001000000}">
      <mc:AlternateContent xmlns:x12ac="http://schemas.microsoft.com/office/spreadsheetml/2011/1/ac" xmlns:mc="http://schemas.openxmlformats.org/markup-compatibility/2006">
        <mc:Choice Requires="x12ac">
          <x12ac:list>-,Bitte auswählen,"Ja, bitte weiter bei 3.",Nein,</x12ac:list>
        </mc:Choice>
        <mc:Fallback>
          <formula1>"-,Bitte auswählen,Ja, bitte weiter bei 3.,Nein,"</formula1>
        </mc:Fallback>
      </mc:AlternateContent>
    </dataValidation>
  </dataValidations>
  <pageMargins left="0.31496062992125984" right="0.23622047244094491" top="0.55118110236220474" bottom="0.39370078740157483" header="0.31496062992125984" footer="0.31496062992125984"/>
  <pageSetup paperSize="9" scale="55" orientation="landscape" r:id="rId1"/>
  <headerFooter>
    <oddHeader>&amp;C&amp;"Arial,Fett"&amp;14&amp;A</oddHeader>
    <oddFooter>&amp;R&amp;D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59999389629810485"/>
  </sheetPr>
  <dimension ref="A1:R59"/>
  <sheetViews>
    <sheetView zoomScale="85" zoomScaleNormal="85" workbookViewId="0">
      <selection sqref="A1:XFD1048576"/>
    </sheetView>
  </sheetViews>
  <sheetFormatPr baseColWidth="10" defaultColWidth="11.5703125" defaultRowHeight="15" x14ac:dyDescent="0.2"/>
  <cols>
    <col min="1" max="1" width="23.7109375" style="335" bestFit="1" customWidth="1"/>
    <col min="2" max="2" width="23.5703125" style="335" customWidth="1"/>
    <col min="3" max="7" width="25.5703125" style="335" customWidth="1"/>
    <col min="8" max="8" width="25.85546875" style="335" customWidth="1"/>
    <col min="9" max="9" width="25.5703125" style="335" customWidth="1"/>
    <col min="10" max="10" width="11.5703125" style="335"/>
    <col min="11" max="11" width="16.5703125" style="351" bestFit="1" customWidth="1"/>
    <col min="12" max="12" width="19.140625" style="351" customWidth="1"/>
    <col min="13" max="13" width="13.42578125" style="335" bestFit="1" customWidth="1"/>
    <col min="14" max="16384" width="11.5703125" style="335"/>
  </cols>
  <sheetData>
    <row r="1" spans="1:18" x14ac:dyDescent="0.2">
      <c r="A1" s="350"/>
      <c r="B1" s="350"/>
      <c r="C1" s="350"/>
      <c r="D1" s="350"/>
      <c r="E1" s="350"/>
      <c r="F1" s="350"/>
      <c r="G1" s="350"/>
      <c r="H1" s="350"/>
    </row>
    <row r="2" spans="1:18" ht="50.25" customHeight="1" x14ac:dyDescent="0.2">
      <c r="A2" s="456" t="s">
        <v>236</v>
      </c>
      <c r="B2" s="456"/>
      <c r="C2" s="457"/>
      <c r="D2" s="457"/>
      <c r="E2" s="457"/>
      <c r="F2" s="457"/>
      <c r="G2" s="457"/>
      <c r="H2" s="457"/>
      <c r="I2" s="457"/>
    </row>
    <row r="3" spans="1:18" x14ac:dyDescent="0.2">
      <c r="A3" s="350"/>
      <c r="B3" s="352"/>
      <c r="C3" s="352"/>
      <c r="D3" s="352"/>
      <c r="E3" s="352"/>
      <c r="F3" s="352"/>
      <c r="G3" s="353"/>
      <c r="H3" s="350"/>
    </row>
    <row r="4" spans="1:18" ht="51" customHeight="1" x14ac:dyDescent="0.2">
      <c r="A4" s="354" t="s">
        <v>200</v>
      </c>
      <c r="B4" s="458" t="s">
        <v>237</v>
      </c>
      <c r="C4" s="392"/>
      <c r="D4" s="392"/>
      <c r="E4" s="392"/>
      <c r="F4" s="392"/>
      <c r="G4" s="392"/>
      <c r="H4" s="459"/>
      <c r="I4" s="392"/>
      <c r="L4" s="355"/>
    </row>
    <row r="5" spans="1:18" x14ac:dyDescent="0.2">
      <c r="A5" s="356">
        <v>1970</v>
      </c>
      <c r="B5" s="460">
        <v>6.2107999999999999</v>
      </c>
      <c r="C5" s="461"/>
      <c r="D5" s="461"/>
      <c r="E5" s="461"/>
      <c r="F5" s="462"/>
      <c r="G5" s="462"/>
      <c r="H5" s="461"/>
      <c r="I5" s="461"/>
      <c r="J5" s="357"/>
      <c r="L5" s="358"/>
    </row>
    <row r="6" spans="1:18" x14ac:dyDescent="0.2">
      <c r="A6" s="356">
        <v>1971</v>
      </c>
      <c r="B6" s="460">
        <v>5.6311</v>
      </c>
      <c r="C6" s="461"/>
      <c r="D6" s="461"/>
      <c r="E6" s="461"/>
      <c r="F6" s="462"/>
      <c r="G6" s="462"/>
      <c r="H6" s="461"/>
      <c r="I6" s="461"/>
      <c r="J6" s="359"/>
      <c r="M6" s="358"/>
    </row>
    <row r="7" spans="1:18" x14ac:dyDescent="0.2">
      <c r="A7" s="356">
        <v>1972</v>
      </c>
      <c r="B7" s="460">
        <v>5.3013000000000003</v>
      </c>
      <c r="C7" s="461"/>
      <c r="D7" s="461"/>
      <c r="E7" s="461"/>
      <c r="F7" s="462"/>
      <c r="G7" s="462"/>
      <c r="H7" s="461"/>
      <c r="I7" s="461"/>
    </row>
    <row r="8" spans="1:18" x14ac:dyDescent="0.2">
      <c r="A8" s="356">
        <v>1973</v>
      </c>
      <c r="B8" s="460">
        <v>4.9492000000000003</v>
      </c>
      <c r="C8" s="461"/>
      <c r="D8" s="461"/>
      <c r="E8" s="461"/>
      <c r="F8" s="462"/>
      <c r="G8" s="462"/>
      <c r="H8" s="461"/>
      <c r="I8" s="461"/>
    </row>
    <row r="9" spans="1:18" x14ac:dyDescent="0.2">
      <c r="A9" s="356">
        <v>1974</v>
      </c>
      <c r="B9" s="460">
        <v>4.6036999999999999</v>
      </c>
      <c r="C9" s="461"/>
      <c r="D9" s="461"/>
      <c r="E9" s="461"/>
      <c r="F9" s="462"/>
      <c r="G9" s="462"/>
      <c r="H9" s="461"/>
      <c r="I9" s="461"/>
    </row>
    <row r="10" spans="1:18" x14ac:dyDescent="0.2">
      <c r="A10" s="356">
        <v>1975</v>
      </c>
      <c r="B10" s="460">
        <v>4.5250000000000004</v>
      </c>
      <c r="C10" s="461"/>
      <c r="D10" s="461"/>
      <c r="E10" s="461"/>
      <c r="F10" s="462"/>
      <c r="G10" s="462"/>
      <c r="H10" s="461"/>
      <c r="I10" s="461"/>
    </row>
    <row r="11" spans="1:18" x14ac:dyDescent="0.2">
      <c r="A11" s="356">
        <v>1976</v>
      </c>
      <c r="B11" s="460">
        <v>4.3993000000000002</v>
      </c>
      <c r="C11" s="463"/>
      <c r="D11" s="461"/>
      <c r="E11" s="461"/>
      <c r="F11" s="462"/>
      <c r="G11" s="462"/>
      <c r="H11" s="461"/>
      <c r="I11" s="461"/>
    </row>
    <row r="12" spans="1:18" x14ac:dyDescent="0.2">
      <c r="A12" s="356">
        <v>1977</v>
      </c>
      <c r="B12" s="460">
        <v>4.2233000000000001</v>
      </c>
      <c r="C12" s="463"/>
      <c r="D12" s="461"/>
      <c r="E12" s="461"/>
      <c r="F12" s="462"/>
      <c r="G12" s="462"/>
      <c r="H12" s="461"/>
      <c r="I12" s="461"/>
    </row>
    <row r="13" spans="1:18" x14ac:dyDescent="0.2">
      <c r="A13" s="356">
        <v>1978</v>
      </c>
      <c r="B13" s="460">
        <v>4.0221999999999998</v>
      </c>
      <c r="C13" s="463"/>
      <c r="D13" s="461"/>
      <c r="E13" s="461"/>
      <c r="F13" s="462"/>
      <c r="G13" s="462"/>
      <c r="H13" s="461"/>
      <c r="I13" s="461"/>
    </row>
    <row r="14" spans="1:18" ht="15.75" x14ac:dyDescent="0.2">
      <c r="A14" s="356">
        <v>1979</v>
      </c>
      <c r="B14" s="460">
        <v>3.7265000000000001</v>
      </c>
      <c r="C14" s="463"/>
      <c r="D14" s="461"/>
      <c r="E14" s="461"/>
      <c r="F14" s="462"/>
      <c r="G14" s="462"/>
      <c r="H14" s="461"/>
      <c r="I14" s="461"/>
      <c r="M14" s="447"/>
      <c r="N14" s="447"/>
      <c r="O14" s="447"/>
      <c r="P14" s="447"/>
      <c r="Q14" s="447"/>
      <c r="R14" s="447"/>
    </row>
    <row r="15" spans="1:18" x14ac:dyDescent="0.2">
      <c r="A15" s="356">
        <v>1980</v>
      </c>
      <c r="B15" s="460">
        <v>3.3786999999999998</v>
      </c>
      <c r="C15" s="463"/>
      <c r="D15" s="461"/>
      <c r="E15" s="461"/>
      <c r="F15" s="462"/>
      <c r="G15" s="462"/>
      <c r="H15" s="461"/>
      <c r="I15" s="461"/>
    </row>
    <row r="16" spans="1:18" x14ac:dyDescent="0.2">
      <c r="A16" s="356">
        <v>1981</v>
      </c>
      <c r="B16" s="460">
        <v>3.1753999999999998</v>
      </c>
      <c r="C16" s="463"/>
      <c r="D16" s="461"/>
      <c r="E16" s="461"/>
      <c r="F16" s="462"/>
      <c r="G16" s="462"/>
      <c r="H16" s="461"/>
      <c r="I16" s="461"/>
    </row>
    <row r="17" spans="1:9" x14ac:dyDescent="0.2">
      <c r="A17" s="356">
        <v>1982</v>
      </c>
      <c r="B17" s="460">
        <v>3.0678000000000001</v>
      </c>
      <c r="C17" s="463"/>
      <c r="D17" s="461"/>
      <c r="E17" s="461"/>
      <c r="F17" s="462"/>
      <c r="G17" s="462"/>
      <c r="H17" s="461"/>
      <c r="I17" s="461"/>
    </row>
    <row r="18" spans="1:9" x14ac:dyDescent="0.2">
      <c r="A18" s="356">
        <v>1983</v>
      </c>
      <c r="B18" s="460">
        <v>2.9952999999999999</v>
      </c>
      <c r="C18" s="463"/>
      <c r="D18" s="461"/>
      <c r="E18" s="461"/>
      <c r="F18" s="462"/>
      <c r="G18" s="462"/>
      <c r="H18" s="461"/>
      <c r="I18" s="461"/>
    </row>
    <row r="19" spans="1:9" x14ac:dyDescent="0.2">
      <c r="A19" s="356">
        <v>1984</v>
      </c>
      <c r="B19" s="460">
        <v>2.9194</v>
      </c>
      <c r="C19" s="463"/>
      <c r="D19" s="461"/>
      <c r="E19" s="461"/>
      <c r="F19" s="462"/>
      <c r="G19" s="462"/>
      <c r="H19" s="461"/>
      <c r="I19" s="461"/>
    </row>
    <row r="20" spans="1:9" x14ac:dyDescent="0.2">
      <c r="A20" s="356">
        <v>1985</v>
      </c>
      <c r="B20" s="460">
        <v>2.8993000000000002</v>
      </c>
      <c r="C20" s="463"/>
      <c r="D20" s="461"/>
      <c r="E20" s="461"/>
      <c r="F20" s="462"/>
      <c r="G20" s="462"/>
      <c r="H20" s="461"/>
      <c r="I20" s="461"/>
    </row>
    <row r="21" spans="1:9" x14ac:dyDescent="0.2">
      <c r="A21" s="356">
        <v>1986</v>
      </c>
      <c r="B21" s="460">
        <v>2.8408000000000002</v>
      </c>
      <c r="C21" s="463"/>
      <c r="D21" s="461"/>
      <c r="E21" s="461"/>
      <c r="F21" s="462"/>
      <c r="G21" s="462"/>
      <c r="H21" s="461"/>
      <c r="I21" s="461"/>
    </row>
    <row r="22" spans="1:9" x14ac:dyDescent="0.2">
      <c r="A22" s="356">
        <v>1987</v>
      </c>
      <c r="B22" s="460">
        <v>2.7785000000000002</v>
      </c>
      <c r="C22" s="463"/>
      <c r="D22" s="461"/>
      <c r="E22" s="461"/>
      <c r="F22" s="462"/>
      <c r="G22" s="462"/>
      <c r="H22" s="461"/>
      <c r="I22" s="461"/>
    </row>
    <row r="23" spans="1:9" x14ac:dyDescent="0.2">
      <c r="A23" s="356">
        <v>1988</v>
      </c>
      <c r="B23" s="460">
        <v>2.7189000000000001</v>
      </c>
      <c r="C23" s="463"/>
      <c r="D23" s="461"/>
      <c r="E23" s="461"/>
      <c r="F23" s="462"/>
      <c r="G23" s="462"/>
      <c r="H23" s="461"/>
      <c r="I23" s="461"/>
    </row>
    <row r="24" spans="1:9" x14ac:dyDescent="0.2">
      <c r="A24" s="356">
        <v>1989</v>
      </c>
      <c r="B24" s="460">
        <v>2.6396000000000002</v>
      </c>
      <c r="C24" s="463"/>
      <c r="D24" s="461"/>
      <c r="E24" s="461"/>
      <c r="F24" s="462"/>
      <c r="G24" s="462"/>
      <c r="H24" s="461"/>
      <c r="I24" s="461"/>
    </row>
    <row r="25" spans="1:9" x14ac:dyDescent="0.2">
      <c r="A25" s="356">
        <v>1990</v>
      </c>
      <c r="B25" s="460">
        <v>2.4794999999999998</v>
      </c>
      <c r="C25" s="463"/>
      <c r="D25" s="461"/>
      <c r="E25" s="461"/>
      <c r="F25" s="462"/>
      <c r="G25" s="462"/>
      <c r="H25" s="461"/>
      <c r="I25" s="461"/>
    </row>
    <row r="26" spans="1:9" x14ac:dyDescent="0.2">
      <c r="A26" s="356">
        <v>1991</v>
      </c>
      <c r="B26" s="460">
        <v>2.3290000000000002</v>
      </c>
      <c r="C26" s="463"/>
      <c r="D26" s="461"/>
      <c r="E26" s="461"/>
      <c r="F26" s="462"/>
      <c r="G26" s="462"/>
      <c r="H26" s="461"/>
      <c r="I26" s="461"/>
    </row>
    <row r="27" spans="1:9" x14ac:dyDescent="0.2">
      <c r="A27" s="356">
        <v>1992</v>
      </c>
      <c r="B27" s="460">
        <v>2.1959</v>
      </c>
      <c r="C27" s="463"/>
      <c r="D27" s="461"/>
      <c r="E27" s="461"/>
      <c r="F27" s="462"/>
      <c r="G27" s="462"/>
      <c r="H27" s="461"/>
      <c r="I27" s="461"/>
    </row>
    <row r="28" spans="1:9" x14ac:dyDescent="0.2">
      <c r="A28" s="356">
        <v>1993</v>
      </c>
      <c r="B28" s="460">
        <v>2.0941999999999998</v>
      </c>
      <c r="C28" s="463"/>
      <c r="D28" s="461"/>
      <c r="E28" s="461"/>
      <c r="F28" s="462"/>
      <c r="G28" s="462"/>
      <c r="H28" s="461"/>
      <c r="I28" s="461"/>
    </row>
    <row r="29" spans="1:9" x14ac:dyDescent="0.2">
      <c r="A29" s="356">
        <v>1994</v>
      </c>
      <c r="B29" s="460">
        <v>2.0501999999999998</v>
      </c>
      <c r="C29" s="463"/>
      <c r="D29" s="461"/>
      <c r="E29" s="461"/>
      <c r="F29" s="462"/>
      <c r="G29" s="462"/>
      <c r="H29" s="461"/>
      <c r="I29" s="461"/>
    </row>
    <row r="30" spans="1:9" x14ac:dyDescent="0.2">
      <c r="A30" s="356">
        <v>1995</v>
      </c>
      <c r="B30" s="460">
        <v>2.0015999999999998</v>
      </c>
      <c r="C30" s="463"/>
      <c r="D30" s="461"/>
      <c r="E30" s="461"/>
      <c r="F30" s="462"/>
      <c r="G30" s="462"/>
      <c r="H30" s="461"/>
      <c r="I30" s="461"/>
    </row>
    <row r="31" spans="1:9" x14ac:dyDescent="0.2">
      <c r="A31" s="356">
        <v>1996</v>
      </c>
      <c r="B31" s="460">
        <v>1.9984</v>
      </c>
      <c r="C31" s="463"/>
      <c r="D31" s="461"/>
      <c r="E31" s="461"/>
      <c r="F31" s="462"/>
      <c r="G31" s="462"/>
      <c r="H31" s="461"/>
      <c r="I31" s="461"/>
    </row>
    <row r="32" spans="1:9" x14ac:dyDescent="0.2">
      <c r="A32" s="356">
        <v>1997</v>
      </c>
      <c r="B32" s="460">
        <v>2.0047000000000001</v>
      </c>
      <c r="C32" s="463"/>
      <c r="D32" s="461"/>
      <c r="E32" s="461"/>
      <c r="F32" s="462"/>
      <c r="G32" s="462"/>
      <c r="H32" s="461"/>
      <c r="I32" s="461"/>
    </row>
    <row r="33" spans="1:9" x14ac:dyDescent="0.2">
      <c r="A33" s="356">
        <v>1998</v>
      </c>
      <c r="B33" s="460">
        <v>2.0015999999999998</v>
      </c>
      <c r="C33" s="463"/>
      <c r="D33" s="461"/>
      <c r="E33" s="461"/>
      <c r="F33" s="462"/>
      <c r="G33" s="462"/>
      <c r="H33" s="461"/>
      <c r="I33" s="461"/>
    </row>
    <row r="34" spans="1:9" x14ac:dyDescent="0.2">
      <c r="A34" s="356">
        <v>1999</v>
      </c>
      <c r="B34" s="460">
        <v>1.9984</v>
      </c>
      <c r="C34" s="463"/>
      <c r="D34" s="461"/>
      <c r="E34" s="461"/>
      <c r="F34" s="462"/>
      <c r="G34" s="462"/>
      <c r="H34" s="461"/>
      <c r="I34" s="461"/>
    </row>
    <row r="35" spans="1:9" x14ac:dyDescent="0.2">
      <c r="A35" s="356">
        <v>2000</v>
      </c>
      <c r="B35" s="460">
        <v>1.9735</v>
      </c>
      <c r="C35" s="463"/>
      <c r="D35" s="461"/>
      <c r="E35" s="461"/>
      <c r="F35" s="462"/>
      <c r="G35" s="462"/>
      <c r="H35" s="461"/>
      <c r="I35" s="461"/>
    </row>
    <row r="36" spans="1:9" x14ac:dyDescent="0.2">
      <c r="A36" s="356">
        <v>2001</v>
      </c>
      <c r="B36" s="460">
        <v>1.9552</v>
      </c>
      <c r="C36" s="463"/>
      <c r="D36" s="461"/>
      <c r="E36" s="461"/>
      <c r="F36" s="462"/>
      <c r="G36" s="462"/>
      <c r="H36" s="461"/>
      <c r="I36" s="461"/>
    </row>
    <row r="37" spans="1:9" x14ac:dyDescent="0.2">
      <c r="A37" s="356">
        <v>2002</v>
      </c>
      <c r="B37" s="460">
        <v>1.9552</v>
      </c>
      <c r="C37" s="463"/>
      <c r="D37" s="461"/>
      <c r="E37" s="461"/>
      <c r="F37" s="462"/>
      <c r="G37" s="462"/>
      <c r="H37" s="461"/>
      <c r="I37" s="461"/>
    </row>
    <row r="38" spans="1:9" x14ac:dyDescent="0.2">
      <c r="A38" s="356">
        <v>2003</v>
      </c>
      <c r="B38" s="460">
        <v>1.9613</v>
      </c>
      <c r="C38" s="463"/>
      <c r="D38" s="461"/>
      <c r="E38" s="461"/>
      <c r="F38" s="462"/>
      <c r="G38" s="462"/>
      <c r="H38" s="461"/>
      <c r="I38" s="461"/>
    </row>
    <row r="39" spans="1:9" x14ac:dyDescent="0.2">
      <c r="A39" s="356">
        <v>2004</v>
      </c>
      <c r="B39" s="460">
        <v>1.9461999999999999</v>
      </c>
      <c r="C39" s="463"/>
      <c r="D39" s="461"/>
      <c r="E39" s="461"/>
      <c r="F39" s="462"/>
      <c r="G39" s="462"/>
      <c r="H39" s="461"/>
      <c r="I39" s="461"/>
    </row>
    <row r="40" spans="1:9" x14ac:dyDescent="0.2">
      <c r="A40" s="356">
        <v>2005</v>
      </c>
      <c r="B40" s="460">
        <v>1.9285000000000001</v>
      </c>
      <c r="C40" s="463"/>
      <c r="D40" s="461"/>
      <c r="E40" s="461"/>
      <c r="F40" s="462"/>
      <c r="G40" s="462"/>
      <c r="H40" s="461"/>
      <c r="I40" s="461"/>
    </row>
    <row r="41" spans="1:9" x14ac:dyDescent="0.2">
      <c r="A41" s="356">
        <v>2006</v>
      </c>
      <c r="B41" s="460">
        <v>1.9053</v>
      </c>
      <c r="C41" s="463"/>
      <c r="D41" s="461"/>
      <c r="E41" s="461"/>
      <c r="F41" s="462"/>
      <c r="G41" s="462"/>
      <c r="H41" s="461"/>
      <c r="I41" s="461"/>
    </row>
    <row r="42" spans="1:9" x14ac:dyDescent="0.2">
      <c r="A42" s="356">
        <v>2007</v>
      </c>
      <c r="B42" s="460">
        <v>1.7971999999999999</v>
      </c>
      <c r="C42" s="463"/>
      <c r="D42" s="461"/>
      <c r="E42" s="461"/>
      <c r="F42" s="462"/>
      <c r="G42" s="462"/>
      <c r="H42" s="461"/>
      <c r="I42" s="461"/>
    </row>
    <row r="43" spans="1:9" x14ac:dyDescent="0.2">
      <c r="A43" s="356">
        <v>2008</v>
      </c>
      <c r="B43" s="460">
        <v>1.7452000000000001</v>
      </c>
      <c r="C43" s="463"/>
      <c r="D43" s="461"/>
      <c r="E43" s="461"/>
      <c r="F43" s="462"/>
      <c r="G43" s="462"/>
      <c r="H43" s="461"/>
      <c r="I43" s="461"/>
    </row>
    <row r="44" spans="1:9" x14ac:dyDescent="0.2">
      <c r="A44" s="356">
        <v>2009</v>
      </c>
      <c r="B44" s="460">
        <v>1.7238</v>
      </c>
      <c r="C44" s="463"/>
      <c r="D44" s="461"/>
      <c r="E44" s="461"/>
      <c r="F44" s="462"/>
      <c r="G44" s="462"/>
      <c r="H44" s="461"/>
      <c r="I44" s="461"/>
    </row>
    <row r="45" spans="1:9" x14ac:dyDescent="0.2">
      <c r="A45" s="356">
        <v>2010</v>
      </c>
      <c r="B45" s="460">
        <v>1.7052</v>
      </c>
      <c r="C45" s="463"/>
      <c r="D45" s="461"/>
      <c r="E45" s="461"/>
      <c r="F45" s="462"/>
      <c r="G45" s="462"/>
      <c r="H45" s="461"/>
      <c r="I45" s="461"/>
    </row>
    <row r="46" spans="1:9" x14ac:dyDescent="0.2">
      <c r="A46" s="356">
        <v>2011</v>
      </c>
      <c r="B46" s="460">
        <v>1.6671</v>
      </c>
      <c r="C46" s="463"/>
      <c r="D46" s="461"/>
      <c r="E46" s="461"/>
      <c r="F46" s="462"/>
      <c r="G46" s="462"/>
      <c r="H46" s="461"/>
      <c r="I46" s="461"/>
    </row>
    <row r="47" spans="1:9" x14ac:dyDescent="0.2">
      <c r="A47" s="356">
        <v>2012</v>
      </c>
      <c r="B47" s="460">
        <v>1.6327</v>
      </c>
      <c r="C47" s="463"/>
      <c r="D47" s="461"/>
      <c r="E47" s="461"/>
      <c r="F47" s="462"/>
      <c r="G47" s="462"/>
      <c r="H47" s="461"/>
      <c r="I47" s="461"/>
    </row>
    <row r="48" spans="1:9" x14ac:dyDescent="0.2">
      <c r="A48" s="356">
        <v>2013</v>
      </c>
      <c r="B48" s="460">
        <v>1.6079000000000001</v>
      </c>
      <c r="C48" s="463"/>
      <c r="D48" s="461"/>
      <c r="E48" s="461"/>
      <c r="F48" s="462"/>
      <c r="G48" s="462"/>
      <c r="H48" s="461"/>
      <c r="I48" s="461"/>
    </row>
    <row r="49" spans="1:9" x14ac:dyDescent="0.2">
      <c r="A49" s="356">
        <v>2014</v>
      </c>
      <c r="B49" s="460">
        <v>1.5818000000000001</v>
      </c>
      <c r="C49" s="463"/>
      <c r="D49" s="461"/>
      <c r="E49" s="461"/>
      <c r="F49" s="462"/>
      <c r="G49" s="462"/>
      <c r="H49" s="461"/>
      <c r="I49" s="461"/>
    </row>
    <row r="50" spans="1:9" x14ac:dyDescent="0.2">
      <c r="A50" s="356">
        <v>2015</v>
      </c>
      <c r="B50" s="460">
        <v>1.5565</v>
      </c>
      <c r="C50" s="463"/>
      <c r="D50" s="461"/>
      <c r="E50" s="461"/>
      <c r="F50" s="462"/>
      <c r="G50" s="462"/>
      <c r="H50" s="461"/>
      <c r="I50" s="461"/>
    </row>
    <row r="51" spans="1:9" x14ac:dyDescent="0.2">
      <c r="A51" s="356">
        <v>2016</v>
      </c>
      <c r="B51" s="460">
        <v>1.532</v>
      </c>
      <c r="C51" s="463"/>
      <c r="D51" s="461"/>
      <c r="E51" s="461"/>
      <c r="F51" s="462"/>
      <c r="G51" s="462"/>
      <c r="H51" s="461"/>
      <c r="I51" s="461"/>
    </row>
    <row r="52" spans="1:9" x14ac:dyDescent="0.2">
      <c r="A52" s="356">
        <v>2017</v>
      </c>
      <c r="B52" s="460">
        <v>1.4905999999999999</v>
      </c>
      <c r="C52" s="463"/>
      <c r="D52" s="461"/>
      <c r="E52" s="461"/>
      <c r="F52" s="462"/>
      <c r="G52" s="462"/>
      <c r="H52" s="461"/>
      <c r="I52" s="461"/>
    </row>
    <row r="53" spans="1:9" x14ac:dyDescent="0.2">
      <c r="A53" s="356">
        <v>2018</v>
      </c>
      <c r="B53" s="460">
        <v>1.4414</v>
      </c>
      <c r="C53" s="463"/>
      <c r="D53" s="461"/>
      <c r="E53" s="461"/>
      <c r="F53" s="462"/>
      <c r="G53" s="462"/>
      <c r="H53" s="461"/>
    </row>
    <row r="54" spans="1:9" x14ac:dyDescent="0.2">
      <c r="A54" s="356">
        <v>2019</v>
      </c>
      <c r="B54" s="460">
        <v>1.3876999999999999</v>
      </c>
      <c r="C54" s="463"/>
      <c r="D54" s="461"/>
      <c r="E54" s="461"/>
      <c r="F54" s="462"/>
      <c r="G54" s="462"/>
    </row>
    <row r="55" spans="1:9" x14ac:dyDescent="0.2">
      <c r="A55" s="356">
        <v>2020</v>
      </c>
      <c r="B55" s="460">
        <v>1.3727</v>
      </c>
      <c r="C55" s="463"/>
      <c r="D55" s="461"/>
      <c r="E55" s="461"/>
      <c r="F55" s="462"/>
    </row>
    <row r="56" spans="1:9" x14ac:dyDescent="0.2">
      <c r="A56" s="356">
        <v>2021</v>
      </c>
      <c r="B56" s="460">
        <v>1.2669999999999999</v>
      </c>
      <c r="C56" s="463"/>
      <c r="D56" s="461"/>
      <c r="E56" s="461"/>
      <c r="F56" s="464"/>
    </row>
    <row r="57" spans="1:9" x14ac:dyDescent="0.2">
      <c r="A57" s="356">
        <v>2022</v>
      </c>
      <c r="B57" s="460">
        <v>1.1133999999999999</v>
      </c>
      <c r="C57" s="463"/>
      <c r="D57" s="461"/>
      <c r="E57" s="464"/>
      <c r="F57" s="464"/>
      <c r="G57" s="465"/>
    </row>
    <row r="58" spans="1:9" ht="15.75" x14ac:dyDescent="0.25">
      <c r="A58" s="356">
        <v>2023</v>
      </c>
      <c r="B58" s="466">
        <v>1.0243</v>
      </c>
      <c r="C58" s="463"/>
      <c r="D58" s="467"/>
      <c r="E58" s="467"/>
      <c r="F58" s="467"/>
      <c r="G58" s="468"/>
      <c r="H58" s="469"/>
    </row>
    <row r="59" spans="1:9" x14ac:dyDescent="0.2">
      <c r="A59" s="356">
        <v>2024</v>
      </c>
      <c r="B59" s="466">
        <v>1</v>
      </c>
    </row>
  </sheetData>
  <mergeCells count="2">
    <mergeCell ref="A2:B2"/>
    <mergeCell ref="M14:R14"/>
  </mergeCells>
  <printOptions horizontalCentered="1"/>
  <pageMargins left="0.59055118110236227" right="0.59055118110236227" top="0.98425196850393704" bottom="0.78740157480314965" header="0.31496062992125984" footer="0.31496062992125984"/>
  <pageSetup paperSize="9" scale="74" firstPageNumber="2"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59999389629810485"/>
    <pageSetUpPr fitToPage="1"/>
  </sheetPr>
  <dimension ref="A1:W59"/>
  <sheetViews>
    <sheetView zoomScale="85" zoomScaleNormal="85" workbookViewId="0">
      <selection activeCell="H19" sqref="H19"/>
    </sheetView>
  </sheetViews>
  <sheetFormatPr baseColWidth="10" defaultColWidth="11.42578125" defaultRowHeight="15" x14ac:dyDescent="0.2"/>
  <cols>
    <col min="1" max="1" width="32.28515625" style="360" customWidth="1"/>
    <col min="2" max="2" width="29.140625" style="360" customWidth="1"/>
    <col min="3" max="3" width="3.28515625" style="360" customWidth="1"/>
    <col min="4" max="4" width="18.42578125" style="360" customWidth="1"/>
    <col min="5" max="5" width="23" style="360" customWidth="1"/>
    <col min="6" max="6" width="4.140625" style="360" customWidth="1"/>
    <col min="7" max="8" width="20.5703125" style="360" customWidth="1"/>
    <col min="9" max="9" width="3.7109375" style="360" customWidth="1"/>
    <col min="10" max="11" width="20.5703125" style="360" customWidth="1"/>
    <col min="12" max="12" width="3.5703125" style="360" customWidth="1"/>
    <col min="13" max="13" width="20.5703125" style="360" customWidth="1"/>
    <col min="14" max="14" width="20.7109375" style="360" customWidth="1"/>
    <col min="15" max="15" width="3.5703125" style="360" customWidth="1"/>
    <col min="16" max="16" width="20.5703125" style="360" customWidth="1"/>
    <col min="17" max="17" width="20.7109375" style="360" customWidth="1"/>
    <col min="18" max="18" width="3.42578125" style="360" customWidth="1"/>
    <col min="19" max="19" width="20.5703125" style="360" customWidth="1"/>
    <col min="20" max="20" width="20.5703125" style="372" customWidth="1"/>
    <col min="21" max="21" width="4" style="360" customWidth="1"/>
    <col min="22" max="22" width="20.42578125" style="360" customWidth="1"/>
    <col min="23" max="23" width="20.7109375" style="360" customWidth="1"/>
    <col min="24" max="16384" width="11.42578125" style="360"/>
  </cols>
  <sheetData>
    <row r="1" spans="1:23" x14ac:dyDescent="0.2">
      <c r="P1" s="361"/>
      <c r="Q1" s="361"/>
      <c r="R1" s="361"/>
      <c r="S1" s="361"/>
      <c r="T1" s="362"/>
    </row>
    <row r="2" spans="1:23" ht="36" customHeight="1" x14ac:dyDescent="0.2">
      <c r="A2" s="470" t="s">
        <v>220</v>
      </c>
      <c r="B2" s="470"/>
      <c r="C2" s="471"/>
      <c r="D2" s="471"/>
      <c r="E2" s="471"/>
      <c r="F2" s="471"/>
      <c r="G2" s="471"/>
      <c r="H2" s="471"/>
      <c r="I2" s="471"/>
      <c r="J2" s="471"/>
      <c r="K2" s="471"/>
      <c r="L2" s="471"/>
      <c r="M2" s="471"/>
      <c r="N2" s="471"/>
      <c r="O2" s="471"/>
      <c r="P2" s="471"/>
      <c r="Q2" s="471"/>
      <c r="R2" s="471"/>
      <c r="S2" s="471"/>
      <c r="T2" s="471"/>
      <c r="U2" s="471"/>
      <c r="V2" s="471"/>
      <c r="W2" s="472"/>
    </row>
    <row r="3" spans="1:23" x14ac:dyDescent="0.2">
      <c r="P3" s="363"/>
      <c r="Q3" s="364"/>
      <c r="R3" s="365"/>
      <c r="S3" s="361"/>
      <c r="T3" s="362"/>
    </row>
    <row r="4" spans="1:23" ht="16.5" customHeight="1" x14ac:dyDescent="0.2">
      <c r="A4" s="473" t="s">
        <v>233</v>
      </c>
      <c r="B4" s="473"/>
      <c r="C4" s="391"/>
      <c r="D4" s="474"/>
      <c r="E4" s="474"/>
      <c r="G4" s="474"/>
      <c r="H4" s="474"/>
      <c r="J4" s="474"/>
      <c r="K4" s="474"/>
      <c r="L4" s="366"/>
      <c r="M4" s="474"/>
      <c r="N4" s="474"/>
      <c r="O4" s="366"/>
      <c r="P4" s="475"/>
      <c r="Q4" s="475"/>
      <c r="R4" s="365"/>
      <c r="S4" s="476"/>
      <c r="T4" s="476"/>
      <c r="V4" s="474"/>
      <c r="W4" s="474"/>
    </row>
    <row r="5" spans="1:23" ht="28.5" x14ac:dyDescent="0.2">
      <c r="A5" s="331" t="s">
        <v>201</v>
      </c>
      <c r="B5" s="477" t="s">
        <v>234</v>
      </c>
      <c r="C5" s="392"/>
      <c r="D5" s="398"/>
      <c r="E5" s="392"/>
      <c r="G5" s="398"/>
      <c r="H5" s="392"/>
      <c r="J5" s="398"/>
      <c r="K5" s="392"/>
      <c r="L5" s="367"/>
      <c r="M5" s="398"/>
      <c r="N5" s="392"/>
      <c r="O5" s="367"/>
      <c r="P5" s="398"/>
      <c r="Q5" s="367"/>
      <c r="R5" s="22"/>
      <c r="S5" s="398"/>
      <c r="T5" s="367"/>
      <c r="V5" s="398"/>
      <c r="W5" s="392"/>
    </row>
    <row r="6" spans="1:23" x14ac:dyDescent="0.2">
      <c r="A6" s="478">
        <v>2024</v>
      </c>
      <c r="B6" s="393">
        <v>1</v>
      </c>
      <c r="C6" s="392"/>
      <c r="D6" s="479"/>
      <c r="E6" s="480"/>
      <c r="G6" s="481"/>
      <c r="H6" s="369"/>
      <c r="J6" s="481"/>
      <c r="K6" s="369"/>
      <c r="L6" s="368"/>
      <c r="M6" s="481"/>
      <c r="N6" s="368"/>
      <c r="O6" s="368"/>
      <c r="P6" s="481"/>
      <c r="Q6" s="368"/>
      <c r="R6" s="22"/>
      <c r="S6" s="481"/>
      <c r="T6" s="368"/>
      <c r="V6" s="481"/>
      <c r="W6" s="369"/>
    </row>
    <row r="7" spans="1:23" x14ac:dyDescent="0.2">
      <c r="A7" s="396">
        <v>2023</v>
      </c>
      <c r="B7" s="394">
        <v>1.0223</v>
      </c>
      <c r="C7" s="395"/>
      <c r="D7" s="479"/>
      <c r="E7" s="480"/>
      <c r="G7" s="481"/>
      <c r="H7" s="369"/>
      <c r="J7" s="481"/>
      <c r="K7" s="369"/>
      <c r="L7" s="368"/>
      <c r="M7" s="481"/>
      <c r="N7" s="368"/>
      <c r="O7" s="368"/>
      <c r="P7" s="481"/>
      <c r="Q7" s="368"/>
      <c r="R7" s="22"/>
      <c r="S7" s="481"/>
      <c r="T7" s="368"/>
      <c r="V7" s="366"/>
      <c r="W7" s="369"/>
    </row>
    <row r="8" spans="1:23" x14ac:dyDescent="0.2">
      <c r="A8" s="396">
        <v>2022</v>
      </c>
      <c r="B8" s="394">
        <v>1.0826</v>
      </c>
      <c r="C8" s="397"/>
      <c r="D8" s="479"/>
      <c r="E8" s="480"/>
      <c r="G8" s="481"/>
      <c r="H8" s="369"/>
      <c r="J8" s="481"/>
      <c r="K8" s="369"/>
      <c r="L8" s="368"/>
      <c r="M8" s="481"/>
      <c r="N8" s="368"/>
      <c r="O8" s="368"/>
      <c r="P8" s="481"/>
      <c r="Q8" s="368"/>
      <c r="R8" s="22"/>
      <c r="S8" s="366"/>
      <c r="T8" s="368"/>
      <c r="V8" s="366"/>
      <c r="W8" s="369"/>
    </row>
    <row r="9" spans="1:23" x14ac:dyDescent="0.2">
      <c r="A9" s="396">
        <v>2021</v>
      </c>
      <c r="B9" s="394">
        <v>1.1571</v>
      </c>
      <c r="C9" s="397"/>
      <c r="D9" s="479"/>
      <c r="E9" s="480"/>
      <c r="G9" s="481"/>
      <c r="H9" s="482"/>
      <c r="J9" s="481"/>
      <c r="K9" s="482"/>
      <c r="L9" s="368"/>
      <c r="M9" s="481"/>
      <c r="N9" s="368"/>
      <c r="O9" s="368"/>
      <c r="P9" s="366"/>
      <c r="Q9" s="368"/>
      <c r="R9" s="22"/>
      <c r="S9" s="366"/>
      <c r="T9" s="368"/>
      <c r="V9" s="366"/>
      <c r="W9" s="369"/>
    </row>
    <row r="10" spans="1:23" x14ac:dyDescent="0.2">
      <c r="A10" s="396">
        <v>2020</v>
      </c>
      <c r="B10" s="394">
        <v>1.1930000000000001</v>
      </c>
      <c r="C10" s="397"/>
      <c r="D10" s="479"/>
      <c r="E10" s="480"/>
      <c r="G10" s="481"/>
      <c r="H10" s="482"/>
      <c r="J10" s="481"/>
      <c r="K10" s="482"/>
      <c r="L10" s="368"/>
      <c r="M10" s="366"/>
      <c r="N10" s="368"/>
      <c r="O10" s="368"/>
      <c r="P10" s="366"/>
      <c r="Q10" s="368"/>
      <c r="R10" s="22"/>
      <c r="S10" s="366"/>
      <c r="T10" s="369"/>
      <c r="V10" s="366"/>
      <c r="W10" s="482"/>
    </row>
    <row r="11" spans="1:23" x14ac:dyDescent="0.2">
      <c r="A11" s="396">
        <v>2019</v>
      </c>
      <c r="B11" s="394">
        <v>1.1990000000000001</v>
      </c>
      <c r="C11" s="397"/>
      <c r="D11" s="479"/>
      <c r="E11" s="480"/>
      <c r="G11" s="481"/>
      <c r="H11" s="482"/>
      <c r="J11" s="366"/>
      <c r="K11" s="482"/>
      <c r="L11" s="369"/>
      <c r="M11" s="366"/>
      <c r="N11" s="368"/>
      <c r="O11" s="369"/>
      <c r="P11" s="366"/>
      <c r="Q11" s="369"/>
      <c r="R11" s="22"/>
      <c r="S11" s="366"/>
      <c r="T11" s="483"/>
      <c r="V11" s="366"/>
      <c r="W11" s="482"/>
    </row>
    <row r="12" spans="1:23" x14ac:dyDescent="0.2">
      <c r="A12" s="396">
        <v>2018</v>
      </c>
      <c r="B12" s="394">
        <v>1.2161</v>
      </c>
      <c r="C12" s="397"/>
      <c r="D12" s="479"/>
      <c r="E12" s="480"/>
      <c r="G12" s="481"/>
      <c r="H12" s="482"/>
      <c r="J12" s="366"/>
      <c r="K12" s="482"/>
      <c r="L12" s="370"/>
      <c r="M12" s="366"/>
      <c r="N12" s="369"/>
      <c r="O12" s="370"/>
      <c r="P12" s="366"/>
      <c r="Q12" s="370"/>
      <c r="R12" s="371"/>
      <c r="S12" s="366"/>
      <c r="T12" s="483"/>
      <c r="V12" s="366"/>
      <c r="W12" s="482"/>
    </row>
    <row r="13" spans="1:23" x14ac:dyDescent="0.2">
      <c r="A13" s="396">
        <v>2017</v>
      </c>
      <c r="B13" s="394">
        <v>1.2376</v>
      </c>
      <c r="C13" s="397"/>
      <c r="D13" s="479"/>
      <c r="E13" s="480"/>
      <c r="G13" s="481"/>
      <c r="H13" s="482"/>
      <c r="J13" s="366"/>
      <c r="K13" s="482"/>
      <c r="L13" s="370"/>
      <c r="M13" s="366"/>
      <c r="N13" s="105"/>
      <c r="O13" s="370"/>
      <c r="P13" s="366"/>
      <c r="Q13" s="370"/>
      <c r="R13" s="371"/>
      <c r="S13" s="366"/>
      <c r="T13" s="483"/>
      <c r="V13" s="366"/>
      <c r="W13" s="482"/>
    </row>
    <row r="14" spans="1:23" x14ac:dyDescent="0.2">
      <c r="A14" s="396">
        <v>2016</v>
      </c>
      <c r="B14" s="394">
        <v>1.2558</v>
      </c>
      <c r="C14" s="397"/>
      <c r="D14" s="479"/>
      <c r="E14" s="480"/>
      <c r="G14" s="481"/>
      <c r="H14" s="482"/>
      <c r="J14" s="366"/>
      <c r="K14" s="482"/>
      <c r="L14" s="370"/>
      <c r="M14" s="366"/>
      <c r="N14" s="105"/>
      <c r="O14" s="370"/>
      <c r="P14" s="366"/>
      <c r="Q14" s="370"/>
      <c r="R14" s="371"/>
      <c r="S14" s="366"/>
      <c r="T14" s="483"/>
      <c r="V14" s="366"/>
      <c r="W14" s="482"/>
    </row>
    <row r="15" spans="1:23" x14ac:dyDescent="0.2">
      <c r="A15" s="396">
        <v>2015</v>
      </c>
      <c r="B15" s="394">
        <v>1.2624</v>
      </c>
      <c r="C15" s="397"/>
      <c r="D15" s="479"/>
      <c r="E15" s="480"/>
      <c r="G15" s="481"/>
      <c r="H15" s="482"/>
      <c r="J15" s="366"/>
      <c r="K15" s="482"/>
      <c r="L15" s="370"/>
      <c r="M15" s="366"/>
      <c r="N15" s="105"/>
      <c r="O15" s="370"/>
      <c r="P15" s="366"/>
      <c r="Q15" s="370"/>
      <c r="R15" s="371"/>
      <c r="S15" s="366"/>
      <c r="T15" s="483"/>
      <c r="V15" s="366"/>
      <c r="W15" s="482"/>
    </row>
    <row r="16" spans="1:23" x14ac:dyDescent="0.2">
      <c r="A16" s="396">
        <v>2014</v>
      </c>
      <c r="B16" s="394">
        <v>1.2690999999999999</v>
      </c>
      <c r="C16" s="397"/>
      <c r="D16" s="479"/>
      <c r="E16" s="480"/>
      <c r="G16" s="481"/>
      <c r="H16" s="482"/>
      <c r="J16" s="366"/>
      <c r="K16" s="482"/>
      <c r="L16" s="370"/>
      <c r="M16" s="366"/>
      <c r="N16" s="105"/>
      <c r="O16" s="370"/>
      <c r="P16" s="366"/>
      <c r="Q16" s="370"/>
      <c r="R16" s="371"/>
      <c r="S16" s="366"/>
      <c r="T16" s="483"/>
      <c r="V16" s="366"/>
      <c r="W16" s="482"/>
    </row>
    <row r="17" spans="1:23" x14ac:dyDescent="0.2">
      <c r="A17" s="396">
        <v>2013</v>
      </c>
      <c r="B17" s="394">
        <v>1.2814000000000001</v>
      </c>
      <c r="C17" s="397"/>
      <c r="D17" s="479"/>
      <c r="E17" s="480"/>
      <c r="G17" s="481"/>
      <c r="H17" s="482"/>
      <c r="J17" s="366"/>
      <c r="K17" s="482"/>
      <c r="L17" s="370"/>
      <c r="M17" s="366"/>
      <c r="N17" s="105"/>
      <c r="O17" s="370"/>
      <c r="P17" s="366"/>
      <c r="Q17" s="370"/>
      <c r="R17" s="371"/>
      <c r="S17" s="366"/>
      <c r="T17" s="483"/>
      <c r="V17" s="366"/>
      <c r="W17" s="482"/>
    </row>
    <row r="18" spans="1:23" x14ac:dyDescent="0.2">
      <c r="A18" s="396">
        <v>2012</v>
      </c>
      <c r="B18" s="394">
        <v>1.3009999999999999</v>
      </c>
      <c r="C18" s="397"/>
      <c r="D18" s="479"/>
      <c r="E18" s="480"/>
      <c r="G18" s="481"/>
      <c r="H18" s="482"/>
      <c r="J18" s="366"/>
      <c r="K18" s="482"/>
      <c r="L18" s="370"/>
      <c r="M18" s="366"/>
      <c r="N18" s="105"/>
      <c r="O18" s="370"/>
      <c r="P18" s="366"/>
      <c r="Q18" s="370"/>
      <c r="R18" s="371"/>
      <c r="S18" s="366"/>
      <c r="T18" s="483"/>
      <c r="V18" s="366"/>
      <c r="W18" s="482"/>
    </row>
    <row r="19" spans="1:23" x14ac:dyDescent="0.2">
      <c r="A19" s="396">
        <v>2011</v>
      </c>
      <c r="B19" s="394">
        <v>1.3255999999999999</v>
      </c>
      <c r="C19" s="397"/>
      <c r="D19" s="479"/>
      <c r="E19" s="480"/>
      <c r="G19" s="481"/>
      <c r="H19" s="482"/>
      <c r="J19" s="366"/>
      <c r="K19" s="482"/>
      <c r="L19" s="370"/>
      <c r="M19" s="366"/>
      <c r="N19" s="105"/>
      <c r="O19" s="370"/>
      <c r="P19" s="366"/>
      <c r="Q19" s="370"/>
      <c r="R19" s="371"/>
      <c r="S19" s="366"/>
      <c r="T19" s="483"/>
      <c r="V19" s="366"/>
      <c r="W19" s="482"/>
    </row>
    <row r="20" spans="1:23" x14ac:dyDescent="0.2">
      <c r="A20" s="396">
        <v>2010</v>
      </c>
      <c r="B20" s="394">
        <v>1.3541000000000001</v>
      </c>
      <c r="C20" s="397"/>
      <c r="D20" s="479"/>
      <c r="E20" s="480"/>
      <c r="G20" s="481"/>
      <c r="H20" s="482"/>
      <c r="J20" s="366"/>
      <c r="K20" s="482"/>
      <c r="L20" s="370"/>
      <c r="M20" s="366"/>
      <c r="N20" s="105"/>
      <c r="O20" s="370"/>
      <c r="P20" s="366"/>
      <c r="Q20" s="370"/>
      <c r="R20" s="371"/>
      <c r="S20" s="366"/>
      <c r="T20" s="483"/>
      <c r="V20" s="366"/>
      <c r="W20" s="482"/>
    </row>
    <row r="21" spans="1:23" x14ac:dyDescent="0.2">
      <c r="A21" s="396">
        <v>2009</v>
      </c>
      <c r="B21" s="394">
        <v>1.3681000000000001</v>
      </c>
      <c r="C21" s="397"/>
      <c r="D21" s="479"/>
      <c r="E21" s="480"/>
      <c r="G21" s="481"/>
      <c r="H21" s="482"/>
      <c r="J21" s="366"/>
      <c r="K21" s="482"/>
      <c r="L21" s="370"/>
      <c r="M21" s="366"/>
      <c r="N21" s="105"/>
      <c r="O21" s="370"/>
      <c r="P21" s="366"/>
      <c r="Q21" s="370"/>
      <c r="R21" s="371"/>
      <c r="S21" s="366"/>
      <c r="T21" s="483"/>
      <c r="V21" s="366"/>
      <c r="W21" s="482"/>
    </row>
    <row r="22" spans="1:23" x14ac:dyDescent="0.2">
      <c r="A22" s="396">
        <v>2008</v>
      </c>
      <c r="B22" s="394">
        <v>1.3728</v>
      </c>
      <c r="C22" s="397"/>
      <c r="D22" s="479"/>
      <c r="E22" s="480"/>
      <c r="G22" s="481"/>
      <c r="H22" s="482"/>
      <c r="J22" s="366"/>
      <c r="K22" s="482"/>
      <c r="L22" s="370"/>
      <c r="M22" s="366"/>
      <c r="N22" s="105"/>
      <c r="O22" s="370"/>
      <c r="P22" s="366"/>
      <c r="Q22" s="370"/>
      <c r="R22" s="371"/>
      <c r="S22" s="366"/>
      <c r="T22" s="483"/>
      <c r="V22" s="366"/>
      <c r="W22" s="482"/>
    </row>
    <row r="23" spans="1:23" x14ac:dyDescent="0.2">
      <c r="A23" s="396">
        <v>2007</v>
      </c>
      <c r="B23" s="394">
        <v>1.4085000000000001</v>
      </c>
      <c r="C23" s="397"/>
      <c r="D23" s="479"/>
      <c r="E23" s="480"/>
      <c r="G23" s="481"/>
      <c r="H23" s="482"/>
      <c r="J23" s="366"/>
      <c r="K23" s="482"/>
      <c r="L23" s="370"/>
      <c r="M23" s="366"/>
      <c r="N23" s="105"/>
      <c r="O23" s="370"/>
      <c r="P23" s="366"/>
      <c r="Q23" s="370"/>
      <c r="R23" s="371"/>
      <c r="S23" s="366"/>
      <c r="T23" s="483"/>
      <c r="V23" s="366"/>
      <c r="W23" s="482"/>
    </row>
    <row r="24" spans="1:23" x14ac:dyDescent="0.2">
      <c r="A24" s="396">
        <v>2006</v>
      </c>
      <c r="B24" s="394">
        <v>1.4408000000000001</v>
      </c>
      <c r="C24" s="397"/>
      <c r="D24" s="479"/>
      <c r="E24" s="480"/>
      <c r="G24" s="481"/>
      <c r="H24" s="482"/>
      <c r="J24" s="366"/>
      <c r="K24" s="482"/>
      <c r="L24" s="370"/>
      <c r="M24" s="366"/>
      <c r="N24" s="105"/>
      <c r="O24" s="370"/>
      <c r="P24" s="366"/>
      <c r="Q24" s="370"/>
      <c r="R24" s="371"/>
      <c r="S24" s="366"/>
      <c r="T24" s="483"/>
      <c r="V24" s="366"/>
      <c r="W24" s="482"/>
    </row>
    <row r="25" spans="1:23" x14ac:dyDescent="0.2">
      <c r="A25" s="396">
        <v>2005</v>
      </c>
      <c r="B25" s="394">
        <v>1.4638</v>
      </c>
      <c r="C25" s="397"/>
      <c r="D25" s="479"/>
      <c r="E25" s="480"/>
      <c r="G25" s="481"/>
      <c r="H25" s="482"/>
      <c r="J25" s="366"/>
      <c r="K25" s="482"/>
      <c r="L25" s="370"/>
      <c r="M25" s="366"/>
      <c r="N25" s="105"/>
      <c r="O25" s="370"/>
      <c r="P25" s="366"/>
      <c r="Q25" s="370"/>
      <c r="R25" s="371"/>
      <c r="S25" s="366"/>
      <c r="T25" s="483"/>
      <c r="V25" s="366"/>
      <c r="W25" s="482"/>
    </row>
    <row r="26" spans="1:23" x14ac:dyDescent="0.2">
      <c r="A26" s="396">
        <v>2004</v>
      </c>
      <c r="B26" s="394">
        <v>1.4875</v>
      </c>
      <c r="C26" s="397"/>
      <c r="D26" s="479"/>
      <c r="E26" s="480"/>
      <c r="G26" s="481"/>
      <c r="H26" s="482"/>
      <c r="J26" s="366"/>
      <c r="K26" s="482"/>
      <c r="L26" s="370"/>
      <c r="M26" s="366"/>
      <c r="N26" s="105"/>
      <c r="O26" s="370"/>
      <c r="P26" s="366"/>
      <c r="Q26" s="370"/>
      <c r="R26" s="371"/>
      <c r="S26" s="366"/>
      <c r="T26" s="483"/>
      <c r="V26" s="366"/>
      <c r="W26" s="482"/>
    </row>
    <row r="27" spans="1:23" x14ac:dyDescent="0.2">
      <c r="A27" s="396">
        <v>2003</v>
      </c>
      <c r="B27" s="394">
        <v>1.512</v>
      </c>
      <c r="C27" s="397"/>
      <c r="D27" s="479"/>
      <c r="E27" s="480"/>
      <c r="G27" s="481"/>
      <c r="H27" s="482"/>
      <c r="J27" s="366"/>
      <c r="K27" s="482"/>
      <c r="L27" s="370"/>
      <c r="M27" s="366"/>
      <c r="N27" s="105"/>
      <c r="O27" s="370"/>
      <c r="P27" s="366"/>
      <c r="Q27" s="370"/>
      <c r="R27" s="371"/>
      <c r="S27" s="366"/>
      <c r="T27" s="483"/>
      <c r="V27" s="366"/>
      <c r="W27" s="482"/>
    </row>
    <row r="28" spans="1:23" x14ac:dyDescent="0.2">
      <c r="A28" s="396">
        <v>2002</v>
      </c>
      <c r="B28" s="394">
        <v>1.5275000000000001</v>
      </c>
      <c r="C28" s="397"/>
      <c r="D28" s="479"/>
      <c r="E28" s="480"/>
      <c r="G28" s="481"/>
      <c r="H28" s="482"/>
      <c r="J28" s="366"/>
      <c r="K28" s="482"/>
      <c r="L28" s="370"/>
      <c r="M28" s="366"/>
      <c r="N28" s="105"/>
      <c r="O28" s="370"/>
      <c r="P28" s="366"/>
      <c r="Q28" s="370"/>
      <c r="R28" s="22"/>
      <c r="S28" s="366"/>
      <c r="T28" s="483"/>
      <c r="V28" s="366"/>
      <c r="W28" s="482"/>
    </row>
    <row r="29" spans="1:23" x14ac:dyDescent="0.2">
      <c r="A29" s="396">
        <v>2001</v>
      </c>
      <c r="B29" s="394">
        <v>1.5494000000000001</v>
      </c>
      <c r="C29" s="397"/>
      <c r="D29" s="479"/>
      <c r="E29" s="480"/>
      <c r="G29" s="481"/>
      <c r="H29" s="482"/>
      <c r="J29" s="366"/>
      <c r="K29" s="482"/>
      <c r="L29" s="370"/>
      <c r="M29" s="366"/>
      <c r="N29" s="105"/>
      <c r="O29" s="370"/>
      <c r="P29" s="366"/>
      <c r="Q29" s="370"/>
      <c r="R29" s="22"/>
      <c r="S29" s="366"/>
      <c r="T29" s="483"/>
      <c r="V29" s="366"/>
      <c r="W29" s="482"/>
    </row>
    <row r="30" spans="1:23" x14ac:dyDescent="0.2">
      <c r="A30" s="396">
        <v>2000</v>
      </c>
      <c r="B30" s="394">
        <v>1.5801000000000001</v>
      </c>
      <c r="C30" s="397"/>
      <c r="D30" s="479"/>
      <c r="E30" s="480"/>
      <c r="G30" s="481"/>
      <c r="H30" s="482"/>
      <c r="J30" s="366"/>
      <c r="K30" s="482"/>
      <c r="L30" s="370"/>
      <c r="M30" s="366"/>
      <c r="N30" s="105"/>
      <c r="O30" s="370"/>
      <c r="P30" s="366"/>
      <c r="Q30" s="370"/>
      <c r="R30" s="22"/>
      <c r="S30" s="366"/>
      <c r="T30" s="483"/>
      <c r="V30" s="366"/>
      <c r="W30" s="482"/>
    </row>
    <row r="31" spans="1:23" x14ac:dyDescent="0.2">
      <c r="A31" s="396">
        <v>1999</v>
      </c>
      <c r="B31" s="394">
        <v>1.6012999999999999</v>
      </c>
      <c r="C31" s="397"/>
      <c r="D31" s="479"/>
      <c r="E31" s="480"/>
      <c r="G31" s="481"/>
      <c r="H31" s="482"/>
      <c r="J31" s="366"/>
      <c r="K31" s="482"/>
      <c r="L31" s="370"/>
      <c r="M31" s="366"/>
      <c r="N31" s="105"/>
      <c r="O31" s="370"/>
      <c r="P31" s="366"/>
      <c r="Q31" s="370"/>
      <c r="R31" s="22"/>
      <c r="S31" s="366"/>
      <c r="T31" s="483"/>
      <c r="V31" s="366"/>
      <c r="W31" s="482"/>
    </row>
    <row r="32" spans="1:23" x14ac:dyDescent="0.2">
      <c r="A32" s="396">
        <v>1998</v>
      </c>
      <c r="B32" s="394">
        <v>1.6122000000000001</v>
      </c>
      <c r="C32" s="397"/>
      <c r="D32" s="479"/>
      <c r="E32" s="480"/>
      <c r="G32" s="481"/>
      <c r="H32" s="482"/>
      <c r="J32" s="366"/>
      <c r="K32" s="482"/>
      <c r="L32" s="370"/>
      <c r="M32" s="366"/>
      <c r="N32" s="105"/>
      <c r="O32" s="370"/>
      <c r="P32" s="366"/>
      <c r="Q32" s="370"/>
      <c r="R32" s="22"/>
      <c r="S32" s="366"/>
      <c r="T32" s="483"/>
      <c r="V32" s="366"/>
      <c r="W32" s="482"/>
    </row>
    <row r="33" spans="1:23" x14ac:dyDescent="0.2">
      <c r="A33" s="396">
        <v>1997</v>
      </c>
      <c r="B33" s="394">
        <v>1.6253</v>
      </c>
      <c r="C33" s="397"/>
      <c r="D33" s="479"/>
      <c r="E33" s="480"/>
      <c r="G33" s="481"/>
      <c r="H33" s="482"/>
      <c r="J33" s="366"/>
      <c r="K33" s="482"/>
      <c r="L33" s="370"/>
      <c r="M33" s="366"/>
      <c r="N33" s="105"/>
      <c r="O33" s="370"/>
      <c r="P33" s="366"/>
      <c r="Q33" s="370"/>
      <c r="R33" s="22"/>
      <c r="S33" s="366"/>
      <c r="T33" s="483"/>
      <c r="V33" s="484"/>
      <c r="W33" s="482"/>
    </row>
    <row r="34" spans="1:23" x14ac:dyDescent="0.2">
      <c r="A34" s="396">
        <v>1996</v>
      </c>
      <c r="B34" s="394">
        <v>1.6569</v>
      </c>
      <c r="C34" s="397"/>
      <c r="D34" s="479"/>
      <c r="E34" s="480"/>
      <c r="G34" s="481"/>
      <c r="H34" s="482"/>
      <c r="J34" s="366"/>
      <c r="K34" s="482"/>
      <c r="L34" s="370"/>
      <c r="M34" s="366"/>
      <c r="N34" s="105"/>
      <c r="O34" s="370"/>
      <c r="P34" s="366"/>
      <c r="Q34" s="370"/>
      <c r="R34" s="22"/>
      <c r="S34" s="484"/>
      <c r="T34" s="483"/>
      <c r="V34" s="484"/>
      <c r="W34" s="482"/>
    </row>
    <row r="35" spans="1:23" x14ac:dyDescent="0.2">
      <c r="A35" s="396">
        <v>1995</v>
      </c>
      <c r="B35" s="394">
        <v>1.6802999999999999</v>
      </c>
      <c r="C35" s="397"/>
      <c r="D35" s="479"/>
      <c r="E35" s="480"/>
      <c r="G35" s="481"/>
      <c r="H35" s="482"/>
      <c r="J35" s="366"/>
      <c r="K35" s="482"/>
      <c r="L35" s="370"/>
      <c r="M35" s="366"/>
      <c r="N35" s="105"/>
      <c r="O35" s="370"/>
      <c r="P35" s="484"/>
      <c r="Q35" s="370"/>
      <c r="R35" s="22"/>
      <c r="S35" s="484"/>
      <c r="T35" s="483"/>
      <c r="V35" s="484"/>
      <c r="W35" s="482"/>
    </row>
    <row r="36" spans="1:23" x14ac:dyDescent="0.2">
      <c r="A36" s="396">
        <v>1994</v>
      </c>
      <c r="B36" s="394">
        <v>1.7116</v>
      </c>
      <c r="C36" s="397"/>
      <c r="D36" s="479"/>
      <c r="E36" s="480"/>
      <c r="G36" s="481"/>
      <c r="H36" s="482"/>
      <c r="J36" s="366"/>
      <c r="K36" s="482"/>
      <c r="L36" s="370"/>
      <c r="M36" s="484"/>
      <c r="N36" s="105"/>
      <c r="O36" s="370"/>
      <c r="P36" s="484"/>
      <c r="Q36" s="370"/>
      <c r="R36" s="22"/>
      <c r="S36" s="484"/>
      <c r="T36" s="483"/>
      <c r="V36" s="484"/>
      <c r="W36" s="482"/>
    </row>
    <row r="37" spans="1:23" x14ac:dyDescent="0.2">
      <c r="A37" s="396">
        <v>1993</v>
      </c>
      <c r="B37" s="394">
        <v>1.7569999999999999</v>
      </c>
      <c r="C37" s="397"/>
      <c r="D37" s="479"/>
      <c r="E37" s="480"/>
      <c r="G37" s="481"/>
      <c r="H37" s="482"/>
      <c r="J37" s="484"/>
      <c r="K37" s="482"/>
      <c r="L37" s="370"/>
      <c r="M37" s="484"/>
      <c r="N37" s="105"/>
      <c r="O37" s="370"/>
      <c r="P37" s="484"/>
      <c r="Q37" s="370"/>
      <c r="R37" s="22"/>
      <c r="S37" s="484"/>
      <c r="T37" s="483"/>
      <c r="V37" s="484"/>
      <c r="W37" s="482"/>
    </row>
    <row r="38" spans="1:23" x14ac:dyDescent="0.2">
      <c r="A38" s="396">
        <v>1992</v>
      </c>
      <c r="B38" s="394">
        <v>1.8345</v>
      </c>
      <c r="C38" s="397"/>
      <c r="D38" s="479"/>
      <c r="E38" s="480"/>
      <c r="G38" s="481"/>
      <c r="H38" s="482"/>
      <c r="J38" s="484"/>
      <c r="K38" s="482"/>
      <c r="L38" s="370"/>
      <c r="M38" s="484"/>
      <c r="N38" s="105"/>
      <c r="O38" s="370"/>
      <c r="P38" s="484"/>
      <c r="Q38" s="370"/>
      <c r="R38" s="22"/>
      <c r="S38" s="484"/>
      <c r="T38" s="483"/>
      <c r="V38" s="484"/>
      <c r="W38" s="482"/>
    </row>
    <row r="39" spans="1:23" x14ac:dyDescent="0.2">
      <c r="A39" s="396">
        <v>1991</v>
      </c>
      <c r="B39" s="394">
        <v>1.9273</v>
      </c>
      <c r="C39" s="397"/>
      <c r="D39" s="479"/>
      <c r="E39" s="480"/>
      <c r="G39" s="481"/>
      <c r="H39" s="482"/>
      <c r="J39" s="484"/>
      <c r="K39" s="482"/>
      <c r="L39" s="370"/>
      <c r="M39" s="484"/>
      <c r="N39" s="105"/>
      <c r="O39" s="370"/>
      <c r="P39" s="484"/>
      <c r="Q39" s="370"/>
      <c r="R39" s="22"/>
      <c r="S39" s="484"/>
      <c r="T39" s="483"/>
      <c r="V39" s="484"/>
      <c r="W39" s="482"/>
    </row>
    <row r="40" spans="1:23" x14ac:dyDescent="0.2">
      <c r="A40" s="396">
        <v>1990</v>
      </c>
      <c r="B40" s="394">
        <v>1.9654</v>
      </c>
      <c r="C40" s="397"/>
      <c r="D40" s="479"/>
      <c r="E40" s="480"/>
      <c r="G40" s="481"/>
      <c r="H40" s="482"/>
      <c r="J40" s="484"/>
      <c r="K40" s="482"/>
      <c r="L40" s="370"/>
      <c r="M40" s="484"/>
      <c r="N40" s="105"/>
      <c r="O40" s="370"/>
      <c r="P40" s="484"/>
      <c r="Q40" s="370"/>
      <c r="R40" s="22"/>
      <c r="S40" s="484"/>
      <c r="T40" s="483"/>
      <c r="V40" s="484"/>
      <c r="W40" s="482"/>
    </row>
    <row r="41" spans="1:23" x14ac:dyDescent="0.2">
      <c r="A41" s="396">
        <v>1989</v>
      </c>
      <c r="B41" s="394">
        <v>2.0152000000000001</v>
      </c>
      <c r="C41" s="397"/>
      <c r="D41" s="479"/>
      <c r="E41" s="480"/>
      <c r="G41" s="481"/>
      <c r="H41" s="482"/>
      <c r="J41" s="484"/>
      <c r="K41" s="482"/>
      <c r="L41" s="370"/>
      <c r="M41" s="484"/>
      <c r="N41" s="105"/>
      <c r="O41" s="370"/>
      <c r="P41" s="484"/>
      <c r="Q41" s="370"/>
      <c r="R41" s="22"/>
      <c r="S41" s="484"/>
      <c r="T41" s="483"/>
      <c r="V41" s="484"/>
      <c r="W41" s="482"/>
    </row>
    <row r="42" spans="1:23" x14ac:dyDescent="0.2">
      <c r="A42" s="396">
        <v>1988</v>
      </c>
      <c r="B42" s="394">
        <v>2.0857000000000001</v>
      </c>
      <c r="C42" s="397"/>
      <c r="D42" s="479"/>
      <c r="E42" s="480"/>
      <c r="G42" s="481"/>
      <c r="H42" s="482"/>
      <c r="J42" s="484"/>
      <c r="K42" s="482"/>
      <c r="L42" s="370"/>
      <c r="M42" s="484"/>
      <c r="N42" s="105"/>
      <c r="O42" s="370"/>
      <c r="P42" s="484"/>
      <c r="Q42" s="370"/>
      <c r="R42" s="22"/>
      <c r="S42" s="484"/>
      <c r="T42" s="483"/>
      <c r="V42" s="484"/>
      <c r="W42" s="482"/>
    </row>
    <row r="43" spans="1:23" x14ac:dyDescent="0.2">
      <c r="A43" s="396">
        <v>1987</v>
      </c>
      <c r="B43" s="394">
        <v>2.177</v>
      </c>
      <c r="C43" s="397"/>
      <c r="D43" s="479"/>
      <c r="E43" s="480"/>
      <c r="G43" s="481"/>
      <c r="H43" s="482"/>
      <c r="J43" s="484"/>
      <c r="K43" s="482"/>
      <c r="L43" s="370"/>
      <c r="M43" s="484"/>
      <c r="N43" s="105"/>
      <c r="O43" s="370"/>
      <c r="P43" s="484"/>
      <c r="Q43" s="370"/>
      <c r="R43" s="22"/>
      <c r="S43" s="484"/>
      <c r="T43" s="483"/>
      <c r="V43" s="484"/>
      <c r="W43" s="482"/>
    </row>
    <row r="44" spans="1:23" x14ac:dyDescent="0.2">
      <c r="A44" s="396">
        <v>1986</v>
      </c>
      <c r="B44" s="394">
        <v>2.3075000000000001</v>
      </c>
      <c r="C44" s="397"/>
      <c r="D44" s="479"/>
      <c r="E44" s="480"/>
      <c r="G44" s="481"/>
      <c r="H44" s="482"/>
      <c r="J44" s="484"/>
      <c r="K44" s="482"/>
      <c r="L44" s="370"/>
      <c r="M44" s="484"/>
      <c r="N44" s="105"/>
      <c r="O44" s="370"/>
      <c r="P44" s="484"/>
      <c r="Q44" s="370"/>
      <c r="R44" s="22"/>
      <c r="S44" s="484"/>
      <c r="T44" s="483"/>
      <c r="V44" s="484"/>
      <c r="W44" s="482"/>
    </row>
    <row r="45" spans="1:23" x14ac:dyDescent="0.2">
      <c r="A45" s="396">
        <v>1985</v>
      </c>
      <c r="B45" s="394">
        <v>2.4649000000000001</v>
      </c>
      <c r="C45" s="397"/>
      <c r="D45" s="479"/>
      <c r="E45" s="480"/>
      <c r="G45" s="481"/>
      <c r="H45" s="482"/>
      <c r="J45" s="484"/>
      <c r="K45" s="482"/>
      <c r="L45" s="370"/>
      <c r="M45" s="484"/>
      <c r="N45" s="105"/>
      <c r="O45" s="370"/>
      <c r="P45" s="484"/>
      <c r="Q45" s="370"/>
      <c r="R45" s="22"/>
      <c r="S45" s="484"/>
      <c r="T45" s="483"/>
      <c r="V45" s="484"/>
      <c r="W45" s="482"/>
    </row>
    <row r="46" spans="1:23" x14ac:dyDescent="0.2">
      <c r="A46" s="396">
        <v>1984</v>
      </c>
      <c r="B46" s="394">
        <v>2.6335999999999999</v>
      </c>
      <c r="C46" s="397"/>
      <c r="D46" s="479"/>
      <c r="E46" s="480"/>
      <c r="G46" s="481"/>
      <c r="H46" s="482"/>
      <c r="J46" s="484"/>
      <c r="K46" s="482"/>
      <c r="L46" s="370"/>
      <c r="M46" s="484"/>
      <c r="N46" s="105"/>
      <c r="O46" s="370"/>
      <c r="P46" s="484"/>
      <c r="Q46" s="370"/>
      <c r="R46" s="22"/>
      <c r="S46" s="484"/>
      <c r="T46" s="483"/>
      <c r="V46" s="484"/>
      <c r="W46" s="482"/>
    </row>
    <row r="47" spans="1:23" x14ac:dyDescent="0.2">
      <c r="A47" s="396">
        <v>1983</v>
      </c>
      <c r="B47" s="394">
        <v>2.9169</v>
      </c>
      <c r="C47" s="397"/>
      <c r="D47" s="479"/>
      <c r="E47" s="480"/>
      <c r="G47" s="481"/>
      <c r="H47" s="482"/>
      <c r="J47" s="484"/>
      <c r="K47" s="482"/>
      <c r="L47" s="370"/>
      <c r="M47" s="484"/>
      <c r="N47" s="105"/>
      <c r="O47" s="370"/>
      <c r="P47" s="484"/>
      <c r="Q47" s="370"/>
      <c r="R47" s="22"/>
      <c r="S47" s="484"/>
      <c r="T47" s="483"/>
      <c r="V47" s="484"/>
      <c r="W47" s="482"/>
    </row>
    <row r="48" spans="1:23" x14ac:dyDescent="0.2">
      <c r="A48" s="396">
        <v>1982</v>
      </c>
      <c r="B48" s="394">
        <v>3.0125999999999999</v>
      </c>
      <c r="C48" s="397"/>
      <c r="D48" s="479"/>
      <c r="E48" s="480"/>
      <c r="G48" s="481"/>
      <c r="H48" s="482"/>
      <c r="J48" s="484"/>
      <c r="K48" s="482"/>
      <c r="L48" s="370"/>
      <c r="M48" s="484"/>
      <c r="N48" s="105"/>
      <c r="O48" s="370"/>
      <c r="P48" s="484"/>
      <c r="Q48" s="370"/>
      <c r="R48" s="22"/>
      <c r="S48" s="484"/>
      <c r="T48" s="483"/>
      <c r="V48" s="484"/>
      <c r="W48" s="482"/>
    </row>
    <row r="49" spans="1:23" x14ac:dyDescent="0.2">
      <c r="A49" s="396">
        <v>1981</v>
      </c>
      <c r="B49" s="394">
        <v>3.0747</v>
      </c>
      <c r="C49" s="397"/>
      <c r="D49" s="479"/>
      <c r="E49" s="480"/>
      <c r="G49" s="481"/>
      <c r="H49" s="482"/>
      <c r="J49" s="484"/>
      <c r="K49" s="482"/>
      <c r="L49" s="370"/>
      <c r="M49" s="484"/>
      <c r="N49" s="105"/>
      <c r="O49" s="370"/>
      <c r="P49" s="484"/>
      <c r="Q49" s="370"/>
      <c r="R49" s="22"/>
      <c r="S49" s="484"/>
      <c r="T49" s="483"/>
      <c r="V49" s="484"/>
      <c r="W49" s="482"/>
    </row>
    <row r="50" spans="1:23" x14ac:dyDescent="0.2">
      <c r="A50" s="396">
        <v>1980</v>
      </c>
      <c r="B50" s="394">
        <v>3.1067999999999998</v>
      </c>
      <c r="C50" s="397"/>
      <c r="D50" s="479"/>
      <c r="E50" s="480"/>
      <c r="G50" s="481"/>
      <c r="H50" s="482"/>
      <c r="J50" s="484"/>
      <c r="K50" s="482"/>
      <c r="L50" s="370"/>
      <c r="M50" s="484"/>
      <c r="N50" s="105"/>
      <c r="O50" s="370"/>
      <c r="P50" s="484"/>
      <c r="Q50" s="370"/>
      <c r="R50" s="22"/>
      <c r="S50" s="484"/>
      <c r="T50" s="483"/>
      <c r="V50" s="484"/>
      <c r="W50" s="482"/>
    </row>
    <row r="51" spans="1:23" x14ac:dyDescent="0.2">
      <c r="A51" s="396">
        <v>1979</v>
      </c>
      <c r="B51" s="394">
        <v>3.1560999999999999</v>
      </c>
      <c r="C51" s="397"/>
      <c r="D51" s="479"/>
      <c r="E51" s="480"/>
      <c r="G51" s="481"/>
      <c r="H51" s="482"/>
      <c r="J51" s="484"/>
      <c r="K51" s="482"/>
      <c r="L51" s="370"/>
      <c r="M51" s="484"/>
      <c r="N51" s="105"/>
      <c r="O51" s="370"/>
      <c r="P51" s="484"/>
      <c r="Q51" s="370"/>
      <c r="R51" s="22"/>
      <c r="S51" s="484"/>
      <c r="T51" s="483"/>
      <c r="V51" s="484"/>
      <c r="W51" s="482"/>
    </row>
    <row r="52" spans="1:23" x14ac:dyDescent="0.2">
      <c r="A52" s="396">
        <v>1978</v>
      </c>
      <c r="B52" s="394">
        <v>3.2685</v>
      </c>
      <c r="C52" s="397"/>
      <c r="D52" s="479"/>
      <c r="E52" s="480"/>
      <c r="G52" s="481"/>
      <c r="H52" s="482"/>
      <c r="J52" s="484"/>
      <c r="K52" s="482"/>
      <c r="L52" s="370"/>
      <c r="M52" s="484"/>
      <c r="N52" s="105"/>
      <c r="O52" s="370"/>
      <c r="P52" s="484"/>
      <c r="Q52" s="370"/>
      <c r="R52" s="22"/>
      <c r="S52" s="484"/>
      <c r="T52" s="483"/>
      <c r="V52" s="484"/>
      <c r="W52" s="482"/>
    </row>
    <row r="53" spans="1:23" x14ac:dyDescent="0.2">
      <c r="A53" s="396">
        <v>1977</v>
      </c>
      <c r="B53" s="394">
        <v>3.3795999999999999</v>
      </c>
      <c r="C53" s="397"/>
      <c r="D53" s="479"/>
      <c r="E53" s="480"/>
      <c r="G53" s="481"/>
      <c r="H53" s="482"/>
      <c r="J53" s="484"/>
      <c r="K53" s="482"/>
      <c r="L53" s="370"/>
      <c r="M53" s="484"/>
      <c r="N53" s="105"/>
      <c r="O53" s="370"/>
      <c r="P53" s="484"/>
      <c r="Q53" s="370"/>
      <c r="R53" s="22"/>
      <c r="S53" s="484"/>
      <c r="T53" s="483"/>
      <c r="V53" s="484"/>
      <c r="W53" s="482"/>
    </row>
    <row r="54" spans="1:23" x14ac:dyDescent="0.2">
      <c r="A54" s="396">
        <v>1976</v>
      </c>
      <c r="B54" s="394">
        <v>3.4580000000000002</v>
      </c>
      <c r="C54" s="397"/>
      <c r="D54" s="479"/>
      <c r="E54" s="480"/>
      <c r="G54" s="481"/>
      <c r="H54" s="482"/>
      <c r="J54" s="484"/>
      <c r="K54" s="482"/>
      <c r="L54" s="370"/>
      <c r="M54" s="484"/>
      <c r="N54" s="105"/>
      <c r="O54" s="370"/>
      <c r="P54" s="484"/>
      <c r="Q54" s="370"/>
      <c r="R54" s="22"/>
      <c r="S54" s="484"/>
      <c r="T54" s="483"/>
      <c r="V54" s="484"/>
      <c r="W54" s="482"/>
    </row>
    <row r="55" spans="1:23" x14ac:dyDescent="0.2">
      <c r="A55" s="396">
        <v>1975</v>
      </c>
      <c r="B55" s="394">
        <v>3.5611999999999999</v>
      </c>
      <c r="C55" s="397"/>
      <c r="D55" s="479"/>
      <c r="E55" s="480"/>
      <c r="G55" s="481"/>
      <c r="H55" s="482"/>
      <c r="J55" s="484"/>
      <c r="K55" s="482"/>
      <c r="L55" s="370"/>
      <c r="M55" s="484"/>
      <c r="N55" s="105"/>
      <c r="O55" s="370"/>
      <c r="P55" s="484"/>
      <c r="Q55" s="370"/>
      <c r="R55" s="22"/>
      <c r="S55" s="484"/>
      <c r="T55" s="483"/>
      <c r="V55" s="484"/>
      <c r="W55" s="482"/>
    </row>
    <row r="56" spans="1:23" x14ac:dyDescent="0.2">
      <c r="A56" s="396">
        <v>1974</v>
      </c>
      <c r="B56" s="394">
        <v>3.6595</v>
      </c>
      <c r="C56" s="397"/>
      <c r="D56" s="479"/>
      <c r="E56" s="480"/>
      <c r="G56" s="481"/>
      <c r="H56" s="482"/>
      <c r="J56" s="484"/>
      <c r="K56" s="482"/>
      <c r="L56" s="370"/>
      <c r="M56" s="484"/>
      <c r="N56" s="105"/>
      <c r="O56" s="370"/>
      <c r="P56" s="484"/>
      <c r="Q56" s="370"/>
      <c r="R56" s="22"/>
      <c r="S56" s="484"/>
      <c r="T56" s="483"/>
      <c r="V56" s="484"/>
      <c r="W56" s="482"/>
    </row>
    <row r="57" spans="1:23" x14ac:dyDescent="0.2">
      <c r="A57" s="396">
        <v>1973</v>
      </c>
      <c r="B57" s="394">
        <v>3.7515999999999998</v>
      </c>
      <c r="C57" s="397"/>
      <c r="D57" s="479"/>
      <c r="E57" s="480"/>
      <c r="G57" s="481"/>
      <c r="H57" s="485"/>
      <c r="J57" s="484"/>
      <c r="K57" s="482"/>
      <c r="L57" s="370"/>
      <c r="M57" s="370"/>
      <c r="N57" s="370"/>
      <c r="O57" s="370"/>
      <c r="P57" s="484"/>
      <c r="Q57" s="370"/>
      <c r="R57" s="22"/>
      <c r="S57" s="484"/>
      <c r="T57" s="483"/>
      <c r="V57" s="484"/>
      <c r="W57" s="482"/>
    </row>
    <row r="58" spans="1:23" x14ac:dyDescent="0.2">
      <c r="A58" s="396">
        <v>1972</v>
      </c>
      <c r="B58" s="394">
        <v>3.8115000000000001</v>
      </c>
      <c r="C58" s="397"/>
      <c r="V58" s="484"/>
      <c r="W58" s="482"/>
    </row>
    <row r="59" spans="1:23" x14ac:dyDescent="0.2">
      <c r="C59" s="397"/>
    </row>
  </sheetData>
  <mergeCells count="9">
    <mergeCell ref="S4:T4"/>
    <mergeCell ref="V4:W4"/>
    <mergeCell ref="A2:B2"/>
    <mergeCell ref="A4:B4"/>
    <mergeCell ref="D4:E4"/>
    <mergeCell ref="G4:H4"/>
    <mergeCell ref="J4:K4"/>
    <mergeCell ref="M4:N4"/>
    <mergeCell ref="P4:Q4"/>
  </mergeCells>
  <pageMargins left="0.59055118110236227" right="0.59055118110236227" top="0.78740157480314965" bottom="0.39370078740157483" header="0.51181102362204722" footer="0.51181102362204722"/>
  <pageSetup paperSize="9" scale="78" fitToHeight="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59999389629810485"/>
  </sheetPr>
  <dimension ref="A1:I21"/>
  <sheetViews>
    <sheetView topLeftCell="B1" zoomScale="85" zoomScaleNormal="85" workbookViewId="0">
      <selection activeCell="J7" sqref="J7"/>
    </sheetView>
  </sheetViews>
  <sheetFormatPr baseColWidth="10" defaultColWidth="11.5703125" defaultRowHeight="14.25" x14ac:dyDescent="0.2"/>
  <cols>
    <col min="1" max="1" width="8.28515625" style="33" customWidth="1"/>
    <col min="2" max="2" width="58.28515625" style="33" customWidth="1"/>
    <col min="3" max="3" width="20.140625" style="33" customWidth="1"/>
    <col min="4" max="4" width="22" style="33" bestFit="1" customWidth="1"/>
    <col min="5" max="5" width="18.140625" style="33" bestFit="1" customWidth="1"/>
    <col min="6" max="8" width="20.42578125" style="33" customWidth="1"/>
    <col min="9" max="9" width="4" style="373" customWidth="1"/>
    <col min="10" max="16384" width="11.5703125" style="33"/>
  </cols>
  <sheetData>
    <row r="1" spans="1:9" ht="15" x14ac:dyDescent="0.25">
      <c r="A1" s="34"/>
      <c r="B1" s="34"/>
      <c r="C1" s="34"/>
      <c r="D1" s="34"/>
    </row>
    <row r="2" spans="1:9" s="117" customFormat="1" ht="15" x14ac:dyDescent="0.25">
      <c r="A2" s="440" t="s">
        <v>131</v>
      </c>
      <c r="B2" s="440"/>
      <c r="C2" s="440"/>
      <c r="D2" s="440"/>
      <c r="E2" s="440"/>
      <c r="F2" s="440"/>
      <c r="G2" s="440"/>
      <c r="H2" s="440"/>
      <c r="I2" s="342"/>
    </row>
    <row r="3" spans="1:9" s="117" customFormat="1" ht="15" x14ac:dyDescent="0.25">
      <c r="A3" s="167"/>
      <c r="B3" s="167"/>
      <c r="C3" s="167"/>
      <c r="D3" s="167"/>
      <c r="E3" s="167"/>
      <c r="F3" s="167"/>
      <c r="G3" s="167"/>
      <c r="I3" s="342"/>
    </row>
    <row r="4" spans="1:9" s="35" customFormat="1" ht="81.599999999999994" customHeight="1" x14ac:dyDescent="0.2">
      <c r="A4" s="439" t="s">
        <v>212</v>
      </c>
      <c r="B4" s="439"/>
      <c r="C4" s="439"/>
      <c r="D4" s="439"/>
      <c r="E4" s="439"/>
      <c r="F4" s="439"/>
      <c r="G4" s="439"/>
      <c r="H4" s="439"/>
      <c r="I4" s="374"/>
    </row>
    <row r="5" spans="1:9" ht="15" x14ac:dyDescent="0.25">
      <c r="A5" s="45"/>
      <c r="B5" s="34"/>
      <c r="C5" s="34"/>
      <c r="D5" s="34"/>
    </row>
    <row r="6" spans="1:9" x14ac:dyDescent="0.2">
      <c r="A6" s="448"/>
      <c r="B6" s="448"/>
      <c r="C6" s="320" t="s">
        <v>21</v>
      </c>
      <c r="D6" s="320" t="s">
        <v>147</v>
      </c>
      <c r="E6" s="321" t="s">
        <v>23</v>
      </c>
      <c r="F6" s="301" t="s">
        <v>133</v>
      </c>
      <c r="G6" s="301" t="s">
        <v>134</v>
      </c>
      <c r="H6" s="301" t="s">
        <v>135</v>
      </c>
    </row>
    <row r="7" spans="1:9" ht="21.75" customHeight="1" x14ac:dyDescent="0.2">
      <c r="A7" s="449" t="s">
        <v>37</v>
      </c>
      <c r="B7" s="449"/>
      <c r="C7" s="37"/>
      <c r="D7" s="193" t="s">
        <v>13</v>
      </c>
      <c r="E7" s="236">
        <f t="shared" ref="E7" si="0">IF(D7="jährlich",C7*1,IF(D7="halbjährlich",C7*2,IF(D7="quartalsweise",C7*4,IF(D7="monatlich",C7*12,IF(D7="Bitte hier auswählen",0)))))</f>
        <v>0</v>
      </c>
      <c r="F7" s="237"/>
      <c r="G7" s="237"/>
      <c r="H7" s="237"/>
    </row>
    <row r="8" spans="1:9" ht="22.5" customHeight="1" x14ac:dyDescent="0.2">
      <c r="A8" s="449" t="s">
        <v>216</v>
      </c>
      <c r="B8" s="449"/>
      <c r="C8" s="238">
        <f>IF('Gesamtsumme V'!C28&gt;'Gesamtsumme V'!C29,'Gesamtsumme V'!C28,'Gesamtsumme V'!C29)</f>
        <v>0</v>
      </c>
      <c r="D8" s="239" t="s">
        <v>35</v>
      </c>
      <c r="E8" s="238">
        <f>IF(C8="",0,C8)</f>
        <v>0</v>
      </c>
      <c r="F8" s="237"/>
      <c r="G8" s="237"/>
      <c r="H8" s="237"/>
    </row>
    <row r="9" spans="1:9" ht="22.5" customHeight="1" x14ac:dyDescent="0.2">
      <c r="A9" s="449" t="s">
        <v>153</v>
      </c>
      <c r="B9" s="449"/>
      <c r="C9" s="238">
        <f>IF(E8&lt;E7,E8,E7)</f>
        <v>0</v>
      </c>
      <c r="D9" s="238" t="s">
        <v>35</v>
      </c>
      <c r="E9" s="238">
        <f>IF(C9="",0,C9)</f>
        <v>0</v>
      </c>
      <c r="F9" s="42"/>
      <c r="G9" s="42"/>
      <c r="H9" s="42"/>
    </row>
    <row r="10" spans="1:9" ht="22.5" customHeight="1" x14ac:dyDescent="0.2">
      <c r="A10" s="36"/>
      <c r="B10" s="38"/>
      <c r="C10" s="39"/>
      <c r="D10" s="40"/>
      <c r="E10" s="39"/>
    </row>
    <row r="11" spans="1:9" s="38" customFormat="1" ht="15" x14ac:dyDescent="0.25">
      <c r="A11" s="440" t="s">
        <v>132</v>
      </c>
      <c r="B11" s="440"/>
      <c r="C11" s="440"/>
      <c r="D11" s="440"/>
      <c r="E11" s="440"/>
      <c r="F11" s="440"/>
      <c r="G11" s="440"/>
      <c r="H11" s="440"/>
      <c r="I11" s="375"/>
    </row>
    <row r="12" spans="1:9" s="38" customFormat="1" ht="15" x14ac:dyDescent="0.25">
      <c r="A12" s="167"/>
      <c r="B12" s="167"/>
      <c r="C12" s="167"/>
      <c r="D12" s="167"/>
      <c r="E12" s="167"/>
      <c r="F12" s="167"/>
      <c r="G12" s="167"/>
      <c r="I12" s="375"/>
    </row>
    <row r="13" spans="1:9" ht="20.100000000000001" customHeight="1" x14ac:dyDescent="0.2">
      <c r="A13" s="237" t="s">
        <v>0</v>
      </c>
      <c r="B13" s="320" t="s">
        <v>6</v>
      </c>
      <c r="C13" s="320" t="s">
        <v>21</v>
      </c>
      <c r="D13" s="320" t="s">
        <v>147</v>
      </c>
      <c r="E13" s="321" t="s">
        <v>23</v>
      </c>
      <c r="F13" s="301" t="s">
        <v>133</v>
      </c>
      <c r="G13" s="301" t="s">
        <v>134</v>
      </c>
      <c r="H13" s="301" t="s">
        <v>135</v>
      </c>
    </row>
    <row r="14" spans="1:9" ht="20.100000000000001" customHeight="1" x14ac:dyDescent="0.2">
      <c r="A14" s="294">
        <v>1</v>
      </c>
      <c r="B14" s="41"/>
      <c r="C14" s="42"/>
      <c r="D14" s="193" t="s">
        <v>13</v>
      </c>
      <c r="E14" s="236">
        <f t="shared" ref="E14:E20" si="1">IF(D14="jährlich",C14*1,IF(D14="halbjährlich",C14*2,IF(D14="quartalsweise",C14*4,IF(D14="monatlich",C14*12,IF(D14="Bitte hier auswählen",0)))))</f>
        <v>0</v>
      </c>
      <c r="F14" s="42"/>
      <c r="G14" s="42"/>
      <c r="H14" s="250"/>
    </row>
    <row r="15" spans="1:9" ht="20.100000000000001" customHeight="1" x14ac:dyDescent="0.2">
      <c r="A15" s="294">
        <v>2</v>
      </c>
      <c r="B15" s="43"/>
      <c r="C15" s="42"/>
      <c r="D15" s="193" t="s">
        <v>13</v>
      </c>
      <c r="E15" s="236">
        <f t="shared" si="1"/>
        <v>0</v>
      </c>
      <c r="F15" s="42"/>
      <c r="G15" s="42"/>
      <c r="H15" s="250"/>
    </row>
    <row r="16" spans="1:9" ht="20.100000000000001" customHeight="1" x14ac:dyDescent="0.2">
      <c r="A16" s="294">
        <v>3</v>
      </c>
      <c r="B16" s="43"/>
      <c r="C16" s="42"/>
      <c r="D16" s="193" t="s">
        <v>13</v>
      </c>
      <c r="E16" s="236">
        <f t="shared" si="1"/>
        <v>0</v>
      </c>
      <c r="F16" s="42"/>
      <c r="G16" s="42"/>
      <c r="H16" s="250"/>
    </row>
    <row r="17" spans="1:8" ht="20.100000000000001" customHeight="1" x14ac:dyDescent="0.2">
      <c r="A17" s="294">
        <v>4</v>
      </c>
      <c r="B17" s="41"/>
      <c r="C17" s="42"/>
      <c r="D17" s="193" t="s">
        <v>13</v>
      </c>
      <c r="E17" s="236">
        <f t="shared" si="1"/>
        <v>0</v>
      </c>
      <c r="F17" s="42"/>
      <c r="G17" s="42"/>
      <c r="H17" s="250"/>
    </row>
    <row r="18" spans="1:8" ht="20.100000000000001" customHeight="1" x14ac:dyDescent="0.2">
      <c r="A18" s="294">
        <v>5</v>
      </c>
      <c r="B18" s="43"/>
      <c r="C18" s="42"/>
      <c r="D18" s="193" t="s">
        <v>13</v>
      </c>
      <c r="E18" s="236">
        <f t="shared" si="1"/>
        <v>0</v>
      </c>
      <c r="F18" s="42"/>
      <c r="G18" s="42"/>
      <c r="H18" s="250"/>
    </row>
    <row r="19" spans="1:8" ht="20.100000000000001" customHeight="1" x14ac:dyDescent="0.2">
      <c r="A19" s="294">
        <v>6</v>
      </c>
      <c r="B19" s="43"/>
      <c r="C19" s="42"/>
      <c r="D19" s="193" t="s">
        <v>13</v>
      </c>
      <c r="E19" s="236">
        <f t="shared" si="1"/>
        <v>0</v>
      </c>
      <c r="F19" s="42"/>
      <c r="G19" s="42"/>
      <c r="H19" s="250"/>
    </row>
    <row r="20" spans="1:8" ht="20.100000000000001" customHeight="1" x14ac:dyDescent="0.2">
      <c r="A20" s="294">
        <v>7</v>
      </c>
      <c r="B20" s="43"/>
      <c r="C20" s="42"/>
      <c r="D20" s="193" t="s">
        <v>13</v>
      </c>
      <c r="E20" s="236">
        <f t="shared" si="1"/>
        <v>0</v>
      </c>
      <c r="F20" s="42"/>
      <c r="G20" s="42"/>
      <c r="H20" s="250"/>
    </row>
    <row r="21" spans="1:8" ht="20.100000000000001" customHeight="1" x14ac:dyDescent="0.2">
      <c r="A21" s="295" t="s">
        <v>7</v>
      </c>
      <c r="B21" s="295"/>
      <c r="C21" s="238">
        <f>SUM(C14:C20)</f>
        <v>0</v>
      </c>
      <c r="D21" s="295"/>
      <c r="E21" s="296">
        <f>SUM(E14:E20)</f>
        <v>0</v>
      </c>
      <c r="F21" s="297">
        <f>SUM(F14:F20)</f>
        <v>0</v>
      </c>
      <c r="G21" s="297">
        <f>SUM(G14:G20)</f>
        <v>0</v>
      </c>
      <c r="H21" s="173">
        <f>SUM(H14:H20)</f>
        <v>0</v>
      </c>
    </row>
  </sheetData>
  <mergeCells count="7">
    <mergeCell ref="A2:H2"/>
    <mergeCell ref="A11:H11"/>
    <mergeCell ref="A4:H4"/>
    <mergeCell ref="A6:B6"/>
    <mergeCell ref="A7:B7"/>
    <mergeCell ref="A8:B8"/>
    <mergeCell ref="A9:B9"/>
  </mergeCells>
  <dataValidations count="1">
    <dataValidation type="list" allowBlank="1" showInputMessage="1" showErrorMessage="1" sqref="D14:D20 D7" xr:uid="{00000000-0002-0000-0F00-000000000000}">
      <formula1>"Bitte hier auswählen, jährlich, halbjährlich, quartalsweise, monatlich"</formula1>
    </dataValidation>
  </dataValidations>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59999389629810485"/>
    <pageSetUpPr fitToPage="1"/>
  </sheetPr>
  <dimension ref="A2:H22"/>
  <sheetViews>
    <sheetView zoomScaleNormal="100" workbookViewId="0">
      <selection activeCell="B20" sqref="B20"/>
    </sheetView>
  </sheetViews>
  <sheetFormatPr baseColWidth="10" defaultColWidth="11.5703125" defaultRowHeight="14.25" x14ac:dyDescent="0.2"/>
  <cols>
    <col min="1" max="1" width="44.28515625" style="22" customWidth="1"/>
    <col min="2" max="3" width="25.7109375" style="22" bestFit="1" customWidth="1"/>
    <col min="4" max="4" width="26.42578125" style="22" bestFit="1" customWidth="1"/>
    <col min="5" max="5" width="33" style="22" bestFit="1" customWidth="1"/>
    <col min="6" max="6" width="3.140625" style="339" customWidth="1"/>
    <col min="7" max="7" width="11.5703125" style="22"/>
    <col min="8" max="8" width="61.140625" style="22" customWidth="1"/>
    <col min="9" max="16384" width="11.5703125" style="22"/>
  </cols>
  <sheetData>
    <row r="2" spans="1:8" ht="59.25" customHeight="1" x14ac:dyDescent="0.2">
      <c r="A2" s="433" t="s">
        <v>90</v>
      </c>
      <c r="B2" s="433"/>
      <c r="C2" s="433"/>
      <c r="D2" s="433"/>
      <c r="E2" s="433"/>
      <c r="F2" s="346"/>
    </row>
    <row r="3" spans="1:8" s="31" customFormat="1" ht="20.25" customHeight="1" x14ac:dyDescent="0.4">
      <c r="A3" s="7"/>
      <c r="B3" s="22"/>
      <c r="C3" s="22"/>
      <c r="D3" s="22"/>
      <c r="E3" s="22"/>
      <c r="F3" s="339"/>
      <c r="G3" s="3"/>
      <c r="H3" s="3"/>
    </row>
    <row r="4" spans="1:8" ht="15.75" x14ac:dyDescent="0.25">
      <c r="A4" s="201"/>
      <c r="B4" s="332" t="s">
        <v>16</v>
      </c>
      <c r="C4" s="332" t="s">
        <v>17</v>
      </c>
      <c r="D4" s="333" t="s">
        <v>18</v>
      </c>
      <c r="E4" s="333" t="s">
        <v>19</v>
      </c>
      <c r="F4" s="376"/>
      <c r="G4" s="3"/>
    </row>
    <row r="5" spans="1:8" s="24" customFormat="1" ht="24.75" customHeight="1" x14ac:dyDescent="0.25">
      <c r="A5" s="53" t="s">
        <v>45</v>
      </c>
      <c r="B5" s="175"/>
      <c r="C5" s="175"/>
      <c r="D5" s="176"/>
      <c r="E5" s="177"/>
      <c r="F5" s="376"/>
      <c r="G5" s="379"/>
    </row>
    <row r="6" spans="1:8" ht="15" x14ac:dyDescent="0.25">
      <c r="A6" s="53"/>
      <c r="B6" s="173"/>
      <c r="C6" s="173"/>
      <c r="D6" s="173"/>
      <c r="E6" s="174"/>
    </row>
    <row r="7" spans="1:8" x14ac:dyDescent="0.2">
      <c r="A7" s="53" t="s">
        <v>8</v>
      </c>
      <c r="B7" s="172"/>
      <c r="C7" s="172"/>
      <c r="D7" s="172"/>
      <c r="E7" s="172"/>
    </row>
    <row r="8" spans="1:8" x14ac:dyDescent="0.2">
      <c r="A8" s="54" t="s">
        <v>41</v>
      </c>
      <c r="B8" s="172"/>
      <c r="C8" s="172"/>
      <c r="D8" s="172"/>
      <c r="E8" s="172"/>
    </row>
    <row r="9" spans="1:8" x14ac:dyDescent="0.2">
      <c r="A9" s="53" t="s">
        <v>42</v>
      </c>
      <c r="B9" s="172"/>
      <c r="C9" s="172"/>
      <c r="D9" s="172"/>
      <c r="E9" s="172"/>
      <c r="F9" s="380"/>
      <c r="G9" s="381"/>
    </row>
    <row r="10" spans="1:8" x14ac:dyDescent="0.2">
      <c r="A10" s="52" t="s">
        <v>43</v>
      </c>
      <c r="B10" s="172"/>
      <c r="C10" s="172"/>
      <c r="D10" s="172"/>
      <c r="E10" s="172"/>
    </row>
    <row r="11" spans="1:8" x14ac:dyDescent="0.2">
      <c r="A11" s="52" t="s">
        <v>44</v>
      </c>
      <c r="B11" s="172"/>
      <c r="C11" s="172"/>
      <c r="D11" s="172"/>
      <c r="E11" s="172"/>
    </row>
    <row r="12" spans="1:8" x14ac:dyDescent="0.2">
      <c r="A12" s="52"/>
      <c r="B12" s="171"/>
      <c r="C12" s="183"/>
      <c r="D12" s="184"/>
      <c r="E12" s="184"/>
    </row>
    <row r="13" spans="1:8" ht="15" x14ac:dyDescent="0.2">
      <c r="A13" s="52" t="s">
        <v>46</v>
      </c>
      <c r="B13" s="186">
        <f>SUM(B7:E11)</f>
        <v>0</v>
      </c>
      <c r="C13" s="147"/>
      <c r="D13" s="4"/>
      <c r="E13" s="4"/>
      <c r="F13" s="376"/>
    </row>
    <row r="14" spans="1:8" ht="15.75" x14ac:dyDescent="0.25">
      <c r="A14" s="55"/>
      <c r="B14" s="56"/>
      <c r="C14" s="147"/>
      <c r="D14" s="4"/>
      <c r="E14" s="4"/>
      <c r="F14" s="376"/>
    </row>
    <row r="15" spans="1:8" ht="28.5" x14ac:dyDescent="0.25">
      <c r="A15" s="55"/>
      <c r="B15" s="298" t="s">
        <v>47</v>
      </c>
      <c r="C15" s="319" t="s">
        <v>123</v>
      </c>
      <c r="D15" s="4"/>
      <c r="E15" s="4"/>
      <c r="F15" s="376"/>
    </row>
    <row r="16" spans="1:8" ht="15" x14ac:dyDescent="0.2">
      <c r="A16" s="52" t="s">
        <v>30</v>
      </c>
      <c r="B16" s="202"/>
      <c r="C16" s="203"/>
      <c r="D16" s="4"/>
      <c r="E16" s="4"/>
      <c r="F16" s="376"/>
    </row>
    <row r="17" spans="1:8" x14ac:dyDescent="0.2">
      <c r="A17" s="57" t="s">
        <v>124</v>
      </c>
      <c r="B17" s="172"/>
      <c r="C17" s="172"/>
      <c r="D17" s="4"/>
      <c r="E17" s="185"/>
      <c r="F17" s="378"/>
      <c r="G17" s="31"/>
      <c r="H17" s="31"/>
    </row>
    <row r="18" spans="1:8" x14ac:dyDescent="0.2">
      <c r="A18" s="57" t="s">
        <v>125</v>
      </c>
      <c r="B18" s="172"/>
      <c r="C18" s="172"/>
      <c r="D18" s="4"/>
      <c r="E18" s="185"/>
      <c r="F18" s="378"/>
      <c r="G18" s="31"/>
      <c r="H18" s="31"/>
    </row>
    <row r="19" spans="1:8" x14ac:dyDescent="0.2">
      <c r="A19" s="57" t="s">
        <v>126</v>
      </c>
      <c r="B19" s="172"/>
      <c r="C19" s="172"/>
      <c r="D19" s="4"/>
      <c r="E19" s="185"/>
      <c r="F19" s="378"/>
      <c r="G19" s="31"/>
      <c r="H19" s="31"/>
    </row>
    <row r="20" spans="1:8" x14ac:dyDescent="0.2">
      <c r="B20" s="187"/>
      <c r="C20" s="187"/>
      <c r="D20" s="4"/>
      <c r="E20" s="23"/>
    </row>
    <row r="21" spans="1:8" x14ac:dyDescent="0.2">
      <c r="A21" s="23"/>
      <c r="B21" s="23"/>
      <c r="C21" s="23"/>
      <c r="D21" s="23"/>
    </row>
    <row r="22" spans="1:8" x14ac:dyDescent="0.2">
      <c r="A22" s="23"/>
      <c r="B22" s="23"/>
      <c r="C22" s="23"/>
      <c r="D22" s="23"/>
    </row>
  </sheetData>
  <mergeCells count="1">
    <mergeCell ref="A2:E2"/>
  </mergeCells>
  <pageMargins left="0.31496062992125984" right="0.23622047244094491" top="0.55118110236220474" bottom="0.39370078740157483" header="0.31496062992125984" footer="0.31496062992125984"/>
  <pageSetup paperSize="9" scale="93" orientation="landscape" r:id="rId1"/>
  <headerFooter>
    <oddHeader>&amp;C&amp;"Arial,Fett"&amp;14&amp;A</oddHeader>
    <oddFooter>&amp;R&amp;D &amp;T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59999389629810485"/>
    <pageSetUpPr fitToPage="1"/>
  </sheetPr>
  <dimension ref="A2:S29"/>
  <sheetViews>
    <sheetView zoomScale="90" zoomScaleNormal="90" workbookViewId="0"/>
  </sheetViews>
  <sheetFormatPr baseColWidth="10" defaultColWidth="11.42578125" defaultRowHeight="14.25" x14ac:dyDescent="0.2"/>
  <cols>
    <col min="1" max="1" width="12.85546875" style="94" customWidth="1"/>
    <col min="2" max="2" width="80.140625" style="94" customWidth="1"/>
    <col min="3" max="3" width="17.5703125" style="94" customWidth="1"/>
    <col min="4" max="4" width="11.85546875" style="94" hidden="1" customWidth="1"/>
    <col min="5" max="5" width="15.42578125" style="94" hidden="1" customWidth="1"/>
    <col min="6" max="9" width="11.42578125" style="94"/>
    <col min="10" max="10" width="4.5703125" style="94" customWidth="1"/>
    <col min="11" max="16384" width="11.42578125" style="94"/>
  </cols>
  <sheetData>
    <row r="2" spans="1:6" ht="19.149999999999999" customHeight="1" x14ac:dyDescent="0.25">
      <c r="A2" s="213" t="s">
        <v>179</v>
      </c>
      <c r="B2" s="100"/>
    </row>
    <row r="3" spans="1:6" ht="15" thickBot="1" x14ac:dyDescent="0.25">
      <c r="A3" s="100"/>
      <c r="B3" s="100"/>
    </row>
    <row r="4" spans="1:6" ht="30" customHeight="1" x14ac:dyDescent="0.2">
      <c r="A4" s="273" t="s">
        <v>72</v>
      </c>
      <c r="B4" s="327" t="s">
        <v>149</v>
      </c>
      <c r="C4" s="274" t="s">
        <v>4</v>
      </c>
      <c r="D4" s="274" t="s">
        <v>128</v>
      </c>
      <c r="E4" s="276" t="s">
        <v>129</v>
      </c>
    </row>
    <row r="5" spans="1:6" ht="20.100000000000001" customHeight="1" x14ac:dyDescent="0.2">
      <c r="A5" s="277" t="s">
        <v>73</v>
      </c>
      <c r="B5" s="168" t="s">
        <v>116</v>
      </c>
      <c r="C5" s="169">
        <f>'Abschreibungen V'!D52</f>
        <v>0</v>
      </c>
      <c r="D5" s="169"/>
      <c r="E5" s="189">
        <f>C5-D5</f>
        <v>0</v>
      </c>
    </row>
    <row r="6" spans="1:6" s="98" customFormat="1" ht="16.5" customHeight="1" x14ac:dyDescent="0.25">
      <c r="A6" s="278"/>
      <c r="B6" s="168" t="s">
        <v>117</v>
      </c>
      <c r="C6" s="198"/>
      <c r="D6" s="198"/>
      <c r="E6" s="189"/>
    </row>
    <row r="7" spans="1:6" s="98" customFormat="1" ht="20.100000000000001" customHeight="1" x14ac:dyDescent="0.25">
      <c r="A7" s="278">
        <v>721</v>
      </c>
      <c r="B7" s="266" t="s">
        <v>31</v>
      </c>
      <c r="C7" s="169">
        <f>'Darlehen V'!E15</f>
        <v>0</v>
      </c>
      <c r="D7" s="169"/>
      <c r="E7" s="189">
        <f t="shared" ref="E7:E22" si="0">C7-D7</f>
        <v>0</v>
      </c>
    </row>
    <row r="8" spans="1:6" s="98" customFormat="1" ht="20.100000000000001" customHeight="1" x14ac:dyDescent="0.25">
      <c r="A8" s="429"/>
      <c r="B8" s="267" t="s">
        <v>11</v>
      </c>
      <c r="C8" s="169">
        <f>'EK- Zins V'!H5</f>
        <v>0</v>
      </c>
      <c r="D8" s="169"/>
      <c r="E8" s="189">
        <f t="shared" si="0"/>
        <v>0</v>
      </c>
    </row>
    <row r="9" spans="1:6" s="98" customFormat="1" ht="26.25" customHeight="1" x14ac:dyDescent="0.25">
      <c r="A9" s="429"/>
      <c r="B9" s="267" t="s">
        <v>120</v>
      </c>
      <c r="C9" s="170">
        <f>SUM(C7:C8)</f>
        <v>0</v>
      </c>
      <c r="D9" s="170"/>
      <c r="E9" s="189">
        <f t="shared" si="0"/>
        <v>0</v>
      </c>
    </row>
    <row r="10" spans="1:6" ht="15" x14ac:dyDescent="0.25">
      <c r="A10" s="278">
        <v>771</v>
      </c>
      <c r="B10" s="268" t="s">
        <v>118</v>
      </c>
      <c r="C10" s="199"/>
      <c r="D10" s="199"/>
      <c r="E10" s="189"/>
      <c r="F10" s="98"/>
    </row>
    <row r="11" spans="1:6" ht="20.100000000000001" customHeight="1" x14ac:dyDescent="0.25">
      <c r="A11" s="429"/>
      <c r="B11" s="266" t="s">
        <v>148</v>
      </c>
      <c r="C11" s="169">
        <f>'Instandhaltung V'!C5</f>
        <v>0</v>
      </c>
      <c r="D11" s="169"/>
      <c r="E11" s="189">
        <f t="shared" si="0"/>
        <v>0</v>
      </c>
      <c r="F11" s="98"/>
    </row>
    <row r="12" spans="1:6" ht="20.100000000000001" customHeight="1" x14ac:dyDescent="0.25">
      <c r="A12" s="429"/>
      <c r="B12" s="266" t="s">
        <v>204</v>
      </c>
      <c r="C12" s="169">
        <f>'Instandhaltung V'!C6</f>
        <v>0</v>
      </c>
      <c r="D12" s="169"/>
      <c r="E12" s="189">
        <f t="shared" si="0"/>
        <v>0</v>
      </c>
      <c r="F12" s="98"/>
    </row>
    <row r="13" spans="1:6" s="98" customFormat="1" ht="26.25" customHeight="1" x14ac:dyDescent="0.25">
      <c r="A13" s="279"/>
      <c r="B13" s="267" t="s">
        <v>121</v>
      </c>
      <c r="C13" s="170">
        <f>SUM(C11:C12)</f>
        <v>0</v>
      </c>
      <c r="D13" s="169"/>
      <c r="E13" s="189">
        <f t="shared" si="0"/>
        <v>0</v>
      </c>
    </row>
    <row r="14" spans="1:6" s="98" customFormat="1" ht="26.25" customHeight="1" x14ac:dyDescent="0.25">
      <c r="A14" s="277" t="s">
        <v>195</v>
      </c>
      <c r="B14" s="269" t="s">
        <v>181</v>
      </c>
      <c r="C14" s="170"/>
      <c r="D14" s="170"/>
      <c r="E14" s="189"/>
    </row>
    <row r="15" spans="1:6" s="98" customFormat="1" ht="26.25" customHeight="1" x14ac:dyDescent="0.25">
      <c r="A15" s="279"/>
      <c r="B15" s="266" t="s">
        <v>188</v>
      </c>
      <c r="C15" s="170">
        <f>'Darlehen V'!D15</f>
        <v>0</v>
      </c>
      <c r="D15" s="170"/>
      <c r="E15" s="189">
        <f t="shared" si="0"/>
        <v>0</v>
      </c>
    </row>
    <row r="16" spans="1:6" s="98" customFormat="1" ht="26.25" customHeight="1" x14ac:dyDescent="0.25">
      <c r="A16" s="279"/>
      <c r="B16" s="267" t="s">
        <v>183</v>
      </c>
      <c r="C16" s="170">
        <f>'Darlehen V'!D25</f>
        <v>0</v>
      </c>
      <c r="D16" s="170"/>
      <c r="E16" s="189">
        <f t="shared" si="0"/>
        <v>0</v>
      </c>
    </row>
    <row r="17" spans="1:19" s="98" customFormat="1" ht="26.25" customHeight="1" x14ac:dyDescent="0.25">
      <c r="A17" s="279"/>
      <c r="B17" s="267" t="s">
        <v>184</v>
      </c>
      <c r="C17" s="170">
        <f>SUM(C15:C16)</f>
        <v>0</v>
      </c>
      <c r="D17" s="170"/>
      <c r="E17" s="189">
        <f t="shared" si="0"/>
        <v>0</v>
      </c>
    </row>
    <row r="18" spans="1:19" ht="15.75" customHeight="1" x14ac:dyDescent="0.2">
      <c r="A18" s="277">
        <v>76</v>
      </c>
      <c r="B18" s="268" t="s">
        <v>119</v>
      </c>
      <c r="C18" s="170">
        <f>'Miete Pacht Leasing V'!E12</f>
        <v>0</v>
      </c>
      <c r="D18" s="170"/>
      <c r="E18" s="189">
        <f t="shared" si="0"/>
        <v>0</v>
      </c>
    </row>
    <row r="19" spans="1:19" s="97" customFormat="1" ht="31.5" customHeight="1" x14ac:dyDescent="0.25">
      <c r="A19" s="280"/>
      <c r="B19" s="270" t="s">
        <v>151</v>
      </c>
      <c r="C19" s="200"/>
      <c r="D19" s="200"/>
      <c r="E19" s="281"/>
      <c r="F19" s="99"/>
    </row>
    <row r="20" spans="1:19" ht="28.5" x14ac:dyDescent="0.2">
      <c r="A20" s="282" t="s">
        <v>20</v>
      </c>
      <c r="B20" s="271" t="s">
        <v>24</v>
      </c>
      <c r="C20" s="188">
        <f>'Auflösung Sonderposten V'!B16</f>
        <v>0</v>
      </c>
      <c r="D20" s="264"/>
      <c r="E20" s="189">
        <f t="shared" si="0"/>
        <v>0</v>
      </c>
      <c r="F20" s="97"/>
      <c r="G20" s="97"/>
      <c r="H20" s="97"/>
      <c r="I20" s="97"/>
    </row>
    <row r="21" spans="1:19" ht="20.100000000000001" customHeight="1" x14ac:dyDescent="0.2">
      <c r="A21" s="278">
        <v>483</v>
      </c>
      <c r="B21" s="267" t="s">
        <v>85</v>
      </c>
      <c r="C21" s="272"/>
      <c r="D21" s="188"/>
      <c r="E21" s="189">
        <f t="shared" si="0"/>
        <v>0</v>
      </c>
      <c r="F21" s="97"/>
      <c r="G21" s="97"/>
      <c r="H21" s="97"/>
      <c r="I21" s="97"/>
    </row>
    <row r="22" spans="1:19" ht="27" customHeight="1" thickBot="1" x14ac:dyDescent="0.25">
      <c r="A22" s="283"/>
      <c r="B22" s="284" t="s">
        <v>122</v>
      </c>
      <c r="C22" s="285">
        <f>SUM(C20:C21)</f>
        <v>0</v>
      </c>
      <c r="D22" s="293"/>
      <c r="E22" s="287">
        <f t="shared" si="0"/>
        <v>0</v>
      </c>
      <c r="F22" s="95"/>
      <c r="G22" s="95"/>
      <c r="H22" s="95"/>
      <c r="I22" s="95"/>
      <c r="J22" s="95"/>
      <c r="K22" s="95"/>
      <c r="L22" s="95"/>
      <c r="M22" s="95"/>
      <c r="N22" s="95"/>
      <c r="O22" s="95"/>
      <c r="P22" s="95"/>
      <c r="Q22" s="95"/>
      <c r="R22" s="95"/>
      <c r="S22" s="95"/>
    </row>
    <row r="24" spans="1:19" ht="15" x14ac:dyDescent="0.25">
      <c r="A24" s="98" t="s">
        <v>180</v>
      </c>
    </row>
    <row r="26" spans="1:19" ht="34.5" customHeight="1" x14ac:dyDescent="0.2">
      <c r="A26" s="450" t="s">
        <v>217</v>
      </c>
      <c r="B26" s="450"/>
      <c r="C26" s="450"/>
    </row>
    <row r="27" spans="1:19" ht="15" thickBot="1" x14ac:dyDescent="0.25"/>
    <row r="28" spans="1:19" ht="15" customHeight="1" x14ac:dyDescent="0.2">
      <c r="A28" s="451" t="s">
        <v>214</v>
      </c>
      <c r="B28" s="452"/>
      <c r="C28" s="230">
        <f>C5+C9+C13+C18-C22</f>
        <v>0</v>
      </c>
    </row>
    <row r="29" spans="1:19" ht="15.75" customHeight="1" thickBot="1" x14ac:dyDescent="0.25">
      <c r="A29" s="423" t="s">
        <v>215</v>
      </c>
      <c r="B29" s="424"/>
      <c r="C29" s="231">
        <f>C9+C13+C17+C18</f>
        <v>0</v>
      </c>
    </row>
  </sheetData>
  <mergeCells count="5">
    <mergeCell ref="A8:A9"/>
    <mergeCell ref="A11:A12"/>
    <mergeCell ref="A26:C26"/>
    <mergeCell ref="A28:B28"/>
    <mergeCell ref="A29:B29"/>
  </mergeCells>
  <pageMargins left="0.31496062992125984" right="0.23622047244094491" top="0.55118110236220474" bottom="0.39370078740157483" header="0.31496062992125984" footer="0.31496062992125984"/>
  <pageSetup paperSize="9" scale="72" orientation="portrait" r:id="rId1"/>
  <headerFooter>
    <oddHeader>&amp;C&amp;"Arial,Fett"&amp;14&amp;A</oddHeader>
    <oddFooter>&amp;R&amp;D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tint="0.59999389629810485"/>
  </sheetPr>
  <dimension ref="A1:Q259"/>
  <sheetViews>
    <sheetView zoomScaleNormal="100" workbookViewId="0">
      <selection activeCell="G3" sqref="G3"/>
    </sheetView>
  </sheetViews>
  <sheetFormatPr baseColWidth="10" defaultColWidth="11.42578125" defaultRowHeight="15" customHeight="1" x14ac:dyDescent="0.2"/>
  <cols>
    <col min="1" max="1" width="8.85546875" style="1" customWidth="1"/>
    <col min="2" max="2" width="10" style="1" bestFit="1" customWidth="1"/>
    <col min="3" max="3" width="19.7109375" style="1" customWidth="1"/>
    <col min="4" max="4" width="11.7109375" style="1" customWidth="1"/>
    <col min="5" max="5" width="39.5703125" style="1" customWidth="1"/>
    <col min="6" max="6" width="32.7109375" style="1" customWidth="1"/>
    <col min="7" max="7" width="24.85546875" style="1" bestFit="1" customWidth="1"/>
    <col min="8" max="8" width="16.85546875" style="1" bestFit="1" customWidth="1"/>
    <col min="9" max="10" width="14.7109375" style="1" customWidth="1"/>
    <col min="11" max="11" width="13.7109375" style="1" customWidth="1"/>
    <col min="12" max="15" width="14.7109375" style="1" customWidth="1"/>
    <col min="16" max="16384" width="11.42578125" style="1"/>
  </cols>
  <sheetData>
    <row r="1" spans="1:17" ht="15" customHeight="1" x14ac:dyDescent="0.2">
      <c r="A1" s="9"/>
      <c r="B1" s="9"/>
      <c r="C1" s="9"/>
      <c r="D1" s="9"/>
      <c r="E1" s="9"/>
      <c r="F1" s="9"/>
      <c r="G1" s="9"/>
      <c r="H1" s="9"/>
      <c r="I1" s="108"/>
      <c r="J1" s="108"/>
      <c r="K1" s="108"/>
      <c r="L1" s="108"/>
      <c r="M1" s="9"/>
      <c r="N1" s="108"/>
      <c r="O1" s="9"/>
      <c r="P1" s="9"/>
      <c r="Q1" s="9"/>
    </row>
    <row r="2" spans="1:17" ht="188.25" customHeight="1" x14ac:dyDescent="0.2">
      <c r="A2" s="434" t="s">
        <v>232</v>
      </c>
      <c r="B2" s="434"/>
      <c r="C2" s="434"/>
      <c r="D2" s="434"/>
      <c r="E2" s="434"/>
      <c r="F2" s="434"/>
      <c r="G2" s="9"/>
      <c r="H2" s="9"/>
      <c r="I2" s="9"/>
      <c r="J2" s="9"/>
      <c r="K2" s="9"/>
      <c r="L2" s="9"/>
      <c r="M2" s="9"/>
      <c r="N2" s="9"/>
      <c r="O2" s="9"/>
      <c r="P2" s="9"/>
      <c r="Q2" s="9"/>
    </row>
    <row r="3" spans="1:17" ht="15" customHeight="1" x14ac:dyDescent="0.2">
      <c r="G3" s="9"/>
      <c r="H3" s="9"/>
      <c r="I3" s="9"/>
      <c r="J3" s="9"/>
      <c r="K3" s="9"/>
      <c r="L3" s="9"/>
      <c r="M3" s="9"/>
      <c r="N3" s="9"/>
      <c r="O3" s="9"/>
      <c r="P3" s="9"/>
      <c r="Q3" s="9"/>
    </row>
    <row r="4" spans="1:17" ht="15" customHeight="1" x14ac:dyDescent="0.2">
      <c r="G4" s="9"/>
      <c r="H4" s="9"/>
      <c r="I4" s="9"/>
      <c r="J4" s="9"/>
      <c r="K4" s="9"/>
      <c r="L4" s="9"/>
      <c r="M4" s="9"/>
      <c r="N4" s="9"/>
      <c r="O4" s="9"/>
      <c r="P4" s="9"/>
      <c r="Q4" s="9"/>
    </row>
    <row r="5" spans="1:17" ht="15" customHeight="1" x14ac:dyDescent="0.2">
      <c r="G5" s="9"/>
      <c r="H5" s="9"/>
      <c r="I5" s="9"/>
      <c r="J5" s="9"/>
      <c r="K5" s="9"/>
      <c r="L5" s="9"/>
      <c r="M5" s="9"/>
      <c r="N5" s="9"/>
      <c r="O5" s="9"/>
      <c r="P5" s="9"/>
      <c r="Q5" s="9"/>
    </row>
    <row r="6" spans="1:17" ht="15" customHeight="1" x14ac:dyDescent="0.2">
      <c r="G6" s="14"/>
      <c r="H6" s="9"/>
      <c r="I6" s="15"/>
      <c r="J6" s="15"/>
      <c r="K6" s="15"/>
      <c r="L6" s="9"/>
      <c r="M6" s="9"/>
      <c r="N6" s="15"/>
      <c r="O6" s="9"/>
      <c r="P6" s="9"/>
      <c r="Q6" s="9"/>
    </row>
    <row r="7" spans="1:17" ht="15" customHeight="1" x14ac:dyDescent="0.2">
      <c r="G7" s="9"/>
      <c r="H7" s="9"/>
      <c r="I7" s="15"/>
      <c r="J7" s="15"/>
      <c r="K7" s="15"/>
      <c r="L7" s="9"/>
      <c r="M7" s="15"/>
      <c r="N7" s="9"/>
      <c r="O7" s="15"/>
      <c r="P7" s="9"/>
      <c r="Q7" s="9"/>
    </row>
    <row r="8" spans="1:17" ht="15" customHeight="1" x14ac:dyDescent="0.2">
      <c r="G8" s="9"/>
      <c r="H8" s="9"/>
      <c r="I8" s="15"/>
      <c r="J8" s="15"/>
      <c r="K8" s="15"/>
      <c r="L8" s="9"/>
      <c r="M8" s="15"/>
      <c r="N8" s="9"/>
      <c r="O8" s="15"/>
      <c r="P8" s="9"/>
      <c r="Q8" s="9"/>
    </row>
    <row r="9" spans="1:17" ht="15" customHeight="1" x14ac:dyDescent="0.2">
      <c r="G9" s="14"/>
      <c r="H9" s="9"/>
      <c r="I9" s="15"/>
      <c r="J9" s="15"/>
      <c r="K9" s="15"/>
      <c r="L9" s="9"/>
      <c r="M9" s="9"/>
      <c r="N9" s="15"/>
      <c r="O9" s="9"/>
      <c r="P9" s="9"/>
      <c r="Q9" s="9"/>
    </row>
    <row r="10" spans="1:17" ht="15" customHeight="1" x14ac:dyDescent="0.2">
      <c r="G10" s="9"/>
      <c r="H10" s="9"/>
      <c r="I10" s="15"/>
      <c r="J10" s="15"/>
      <c r="K10" s="15"/>
      <c r="L10" s="9"/>
      <c r="M10" s="15"/>
      <c r="N10" s="9"/>
      <c r="O10" s="15"/>
      <c r="P10" s="9"/>
      <c r="Q10" s="9"/>
    </row>
    <row r="11" spans="1:17" ht="15" customHeight="1" x14ac:dyDescent="0.2">
      <c r="G11" s="14"/>
      <c r="H11" s="9"/>
      <c r="I11" s="15"/>
      <c r="J11" s="15"/>
      <c r="K11" s="15"/>
      <c r="L11" s="9"/>
      <c r="M11" s="9"/>
      <c r="N11" s="15"/>
      <c r="O11" s="9"/>
      <c r="P11" s="9"/>
      <c r="Q11" s="9"/>
    </row>
    <row r="12" spans="1:17" ht="15" customHeight="1" x14ac:dyDescent="0.2">
      <c r="A12" s="9"/>
      <c r="B12" s="9"/>
      <c r="C12" s="9"/>
      <c r="D12" s="9"/>
      <c r="E12" s="9"/>
      <c r="F12" s="13"/>
      <c r="G12" s="9"/>
      <c r="H12" s="9"/>
      <c r="I12" s="15"/>
      <c r="J12" s="15"/>
      <c r="K12" s="15"/>
      <c r="L12" s="9"/>
      <c r="M12" s="15"/>
      <c r="N12" s="9"/>
      <c r="O12" s="15"/>
      <c r="P12" s="9"/>
      <c r="Q12" s="9"/>
    </row>
    <row r="13" spans="1:17" ht="15" customHeight="1" x14ac:dyDescent="0.2">
      <c r="A13" s="9"/>
      <c r="B13" s="9"/>
      <c r="C13" s="9"/>
      <c r="D13" s="9"/>
      <c r="E13" s="9"/>
      <c r="F13" s="13"/>
      <c r="G13" s="14"/>
      <c r="H13" s="9"/>
      <c r="I13" s="15"/>
      <c r="J13" s="15"/>
      <c r="K13" s="15"/>
      <c r="L13" s="9"/>
      <c r="M13" s="9"/>
      <c r="N13" s="15"/>
      <c r="O13" s="9"/>
      <c r="P13" s="9"/>
      <c r="Q13" s="9"/>
    </row>
    <row r="14" spans="1:17" ht="15" customHeight="1" x14ac:dyDescent="0.2">
      <c r="A14" s="9"/>
      <c r="B14" s="9"/>
      <c r="C14" s="9"/>
      <c r="D14" s="9"/>
      <c r="E14" s="9"/>
      <c r="F14" s="13"/>
      <c r="G14" s="9"/>
      <c r="H14" s="9"/>
      <c r="I14" s="15"/>
      <c r="J14" s="15"/>
      <c r="K14" s="15"/>
      <c r="L14" s="9"/>
      <c r="M14" s="15"/>
      <c r="N14" s="9"/>
      <c r="O14" s="15"/>
      <c r="P14" s="9"/>
      <c r="Q14" s="9"/>
    </row>
    <row r="15" spans="1:17" ht="15" customHeight="1" x14ac:dyDescent="0.2">
      <c r="A15" s="9"/>
      <c r="B15" s="9"/>
      <c r="C15" s="9"/>
      <c r="D15" s="9"/>
      <c r="E15" s="9"/>
      <c r="F15" s="13"/>
      <c r="G15" s="14"/>
      <c r="H15" s="9"/>
      <c r="I15" s="15"/>
      <c r="J15" s="15"/>
      <c r="K15" s="15"/>
      <c r="L15" s="9"/>
      <c r="M15" s="9"/>
      <c r="N15" s="15"/>
      <c r="O15" s="9"/>
      <c r="P15" s="9"/>
      <c r="Q15" s="9"/>
    </row>
    <row r="16" spans="1:17" ht="15" customHeight="1" x14ac:dyDescent="0.2">
      <c r="A16" s="9"/>
      <c r="B16" s="9"/>
      <c r="C16" s="9"/>
      <c r="D16" s="9"/>
      <c r="E16" s="9"/>
      <c r="F16" s="13"/>
      <c r="G16" s="9"/>
      <c r="H16" s="9"/>
      <c r="I16" s="15"/>
      <c r="J16" s="15"/>
      <c r="K16" s="15"/>
      <c r="L16" s="9"/>
      <c r="M16" s="15"/>
      <c r="N16" s="9"/>
      <c r="O16" s="15"/>
      <c r="P16" s="9"/>
      <c r="Q16" s="9"/>
    </row>
    <row r="17" spans="1:17" ht="15" customHeight="1" x14ac:dyDescent="0.2">
      <c r="A17" s="9"/>
      <c r="B17" s="9"/>
      <c r="C17" s="9"/>
      <c r="D17" s="9"/>
      <c r="E17" s="9"/>
      <c r="F17" s="13"/>
      <c r="G17" s="14"/>
      <c r="H17" s="9"/>
      <c r="I17" s="15"/>
      <c r="J17" s="15"/>
      <c r="K17" s="15"/>
      <c r="L17" s="9"/>
      <c r="M17" s="9"/>
      <c r="N17" s="15"/>
      <c r="O17" s="9"/>
      <c r="P17" s="9"/>
      <c r="Q17" s="9"/>
    </row>
    <row r="18" spans="1:17" ht="15" customHeight="1" x14ac:dyDescent="0.2">
      <c r="A18" s="9"/>
      <c r="B18" s="9"/>
      <c r="C18" s="9"/>
      <c r="D18" s="9"/>
      <c r="E18" s="9"/>
      <c r="F18" s="13"/>
      <c r="G18" s="9"/>
      <c r="H18" s="9"/>
      <c r="I18" s="15"/>
      <c r="J18" s="15"/>
      <c r="K18" s="15"/>
      <c r="L18" s="9"/>
      <c r="M18" s="15"/>
      <c r="N18" s="9"/>
      <c r="O18" s="15"/>
      <c r="P18" s="9"/>
      <c r="Q18" s="9"/>
    </row>
    <row r="19" spans="1:17" ht="15" customHeight="1" x14ac:dyDescent="0.2">
      <c r="A19" s="9"/>
      <c r="B19" s="9"/>
      <c r="C19" s="9"/>
      <c r="D19" s="9"/>
      <c r="E19" s="9"/>
      <c r="F19" s="13"/>
      <c r="G19" s="14"/>
      <c r="H19" s="9"/>
      <c r="I19" s="15"/>
      <c r="J19" s="15"/>
      <c r="K19" s="15"/>
      <c r="L19" s="9"/>
      <c r="M19" s="9"/>
      <c r="N19" s="15"/>
      <c r="O19" s="9"/>
      <c r="P19" s="9"/>
      <c r="Q19" s="9"/>
    </row>
    <row r="20" spans="1:17" ht="15" customHeight="1" x14ac:dyDescent="0.2">
      <c r="A20" s="9"/>
      <c r="B20" s="9"/>
      <c r="C20" s="9"/>
      <c r="D20" s="9"/>
      <c r="E20" s="9"/>
      <c r="F20" s="13"/>
      <c r="G20" s="9"/>
      <c r="H20" s="9"/>
      <c r="I20" s="15"/>
      <c r="J20" s="15"/>
      <c r="K20" s="15"/>
      <c r="L20" s="9"/>
      <c r="M20" s="15"/>
      <c r="N20" s="9"/>
      <c r="O20" s="15"/>
      <c r="P20" s="9"/>
      <c r="Q20" s="9"/>
    </row>
    <row r="21" spans="1:17" ht="15" customHeight="1" x14ac:dyDescent="0.2">
      <c r="A21" s="9"/>
      <c r="B21" s="9"/>
      <c r="C21" s="9"/>
      <c r="D21" s="9"/>
      <c r="E21" s="9"/>
      <c r="F21" s="13"/>
      <c r="G21" s="14"/>
      <c r="H21" s="9"/>
      <c r="I21" s="15"/>
      <c r="J21" s="15"/>
      <c r="K21" s="15"/>
      <c r="L21" s="9"/>
      <c r="M21" s="9"/>
      <c r="N21" s="15"/>
      <c r="O21" s="9"/>
      <c r="P21" s="9"/>
      <c r="Q21" s="9"/>
    </row>
    <row r="22" spans="1:17" ht="15" customHeight="1" x14ac:dyDescent="0.2">
      <c r="A22" s="9"/>
      <c r="B22" s="9"/>
      <c r="C22" s="9"/>
      <c r="D22" s="9"/>
      <c r="E22" s="9"/>
      <c r="F22" s="13"/>
      <c r="G22" s="9"/>
      <c r="H22" s="9"/>
      <c r="I22" s="15"/>
      <c r="J22" s="15"/>
      <c r="K22" s="15"/>
      <c r="L22" s="9"/>
      <c r="M22" s="15"/>
      <c r="N22" s="9"/>
      <c r="O22" s="15"/>
      <c r="P22" s="9"/>
      <c r="Q22" s="9"/>
    </row>
    <row r="23" spans="1:17" ht="15" customHeight="1" x14ac:dyDescent="0.2">
      <c r="A23" s="9"/>
      <c r="B23" s="9"/>
      <c r="C23" s="9"/>
      <c r="D23" s="9"/>
      <c r="E23" s="9"/>
      <c r="F23" s="13"/>
      <c r="G23" s="14"/>
      <c r="H23" s="9"/>
      <c r="I23" s="15"/>
      <c r="J23" s="15"/>
      <c r="K23" s="15"/>
      <c r="L23" s="9"/>
      <c r="M23" s="9"/>
      <c r="N23" s="15"/>
      <c r="O23" s="9"/>
      <c r="P23" s="9"/>
      <c r="Q23" s="9"/>
    </row>
    <row r="24" spans="1:17" ht="15" customHeight="1" x14ac:dyDescent="0.2">
      <c r="A24" s="9"/>
      <c r="B24" s="9"/>
      <c r="C24" s="9"/>
      <c r="D24" s="9"/>
      <c r="E24" s="9"/>
      <c r="F24" s="13"/>
      <c r="G24" s="9"/>
      <c r="H24" s="9"/>
      <c r="I24" s="15"/>
      <c r="J24" s="15"/>
      <c r="K24" s="15"/>
      <c r="L24" s="9"/>
      <c r="M24" s="15"/>
      <c r="N24" s="9"/>
      <c r="O24" s="15"/>
      <c r="P24" s="9"/>
      <c r="Q24" s="9"/>
    </row>
    <row r="25" spans="1:17" ht="15" customHeight="1" x14ac:dyDescent="0.2">
      <c r="A25" s="9"/>
      <c r="B25" s="9"/>
      <c r="C25" s="9"/>
      <c r="D25" s="9"/>
      <c r="E25" s="9"/>
      <c r="F25" s="13"/>
      <c r="G25" s="14"/>
      <c r="H25" s="9"/>
      <c r="I25" s="15"/>
      <c r="J25" s="15"/>
      <c r="K25" s="15"/>
      <c r="L25" s="9"/>
      <c r="M25" s="9"/>
      <c r="N25" s="15"/>
      <c r="O25" s="9"/>
      <c r="P25" s="9"/>
      <c r="Q25" s="9"/>
    </row>
    <row r="26" spans="1:17" ht="15" customHeight="1" x14ac:dyDescent="0.2">
      <c r="A26" s="9"/>
      <c r="B26" s="9"/>
      <c r="C26" s="9"/>
      <c r="D26" s="9"/>
      <c r="E26" s="9"/>
      <c r="F26" s="13"/>
      <c r="G26" s="9"/>
      <c r="H26" s="9"/>
      <c r="I26" s="15"/>
      <c r="J26" s="15"/>
      <c r="K26" s="15"/>
      <c r="L26" s="9"/>
      <c r="M26" s="15"/>
      <c r="N26" s="9"/>
      <c r="O26" s="15"/>
      <c r="P26" s="9"/>
      <c r="Q26" s="9"/>
    </row>
    <row r="27" spans="1:17" ht="15" customHeight="1" x14ac:dyDescent="0.2">
      <c r="A27" s="9"/>
      <c r="B27" s="9"/>
      <c r="C27" s="9"/>
      <c r="D27" s="9"/>
      <c r="E27" s="9"/>
      <c r="F27" s="13"/>
      <c r="G27" s="14"/>
      <c r="H27" s="9"/>
      <c r="I27" s="15"/>
      <c r="J27" s="15"/>
      <c r="K27" s="15"/>
      <c r="L27" s="9"/>
      <c r="M27" s="9"/>
      <c r="N27" s="15"/>
      <c r="O27" s="9"/>
      <c r="P27" s="9"/>
      <c r="Q27" s="9"/>
    </row>
    <row r="28" spans="1:17" ht="15" customHeight="1" x14ac:dyDescent="0.2">
      <c r="A28" s="9"/>
      <c r="B28" s="9"/>
      <c r="C28" s="9"/>
      <c r="D28" s="9"/>
      <c r="E28" s="9"/>
      <c r="F28" s="13"/>
      <c r="G28" s="9"/>
      <c r="H28" s="9"/>
      <c r="I28" s="15"/>
      <c r="J28" s="15"/>
      <c r="K28" s="15"/>
      <c r="L28" s="9"/>
      <c r="M28" s="15"/>
      <c r="N28" s="9"/>
      <c r="O28" s="15"/>
      <c r="P28" s="9"/>
      <c r="Q28" s="9"/>
    </row>
    <row r="29" spans="1:17" ht="15" customHeight="1" x14ac:dyDescent="0.2">
      <c r="A29" s="9"/>
      <c r="B29" s="9"/>
      <c r="C29" s="9"/>
      <c r="D29" s="9"/>
      <c r="E29" s="9"/>
      <c r="F29" s="13"/>
      <c r="G29" s="14"/>
      <c r="H29" s="9"/>
      <c r="I29" s="15"/>
      <c r="J29" s="15"/>
      <c r="K29" s="15"/>
      <c r="L29" s="9"/>
      <c r="M29" s="9"/>
      <c r="N29" s="15"/>
      <c r="O29" s="9"/>
      <c r="P29" s="9"/>
      <c r="Q29" s="9"/>
    </row>
    <row r="30" spans="1:17" ht="15" customHeight="1" x14ac:dyDescent="0.2">
      <c r="A30" s="9"/>
      <c r="B30" s="9"/>
      <c r="C30" s="9"/>
      <c r="D30" s="9"/>
      <c r="E30" s="9"/>
      <c r="F30" s="13"/>
      <c r="G30" s="9"/>
      <c r="H30" s="9"/>
      <c r="I30" s="15"/>
      <c r="J30" s="15"/>
      <c r="K30" s="15"/>
      <c r="L30" s="9"/>
      <c r="M30" s="15"/>
      <c r="N30" s="9"/>
      <c r="O30" s="15"/>
      <c r="P30" s="9"/>
      <c r="Q30" s="9"/>
    </row>
    <row r="31" spans="1:17" ht="15" customHeight="1" x14ac:dyDescent="0.2">
      <c r="A31" s="9"/>
      <c r="B31" s="9"/>
      <c r="C31" s="9"/>
      <c r="D31" s="9"/>
      <c r="E31" s="9"/>
      <c r="F31" s="13"/>
      <c r="G31" s="14"/>
      <c r="H31" s="9"/>
      <c r="I31" s="15"/>
      <c r="J31" s="15"/>
      <c r="K31" s="15"/>
      <c r="L31" s="9"/>
      <c r="M31" s="9"/>
      <c r="N31" s="15"/>
      <c r="O31" s="9"/>
      <c r="P31" s="9"/>
      <c r="Q31" s="9"/>
    </row>
    <row r="32" spans="1:17" ht="15" customHeight="1" x14ac:dyDescent="0.2">
      <c r="A32" s="9"/>
      <c r="B32" s="9"/>
      <c r="C32" s="9"/>
      <c r="D32" s="9"/>
      <c r="E32" s="9"/>
      <c r="F32" s="13"/>
      <c r="G32" s="9"/>
      <c r="H32" s="9"/>
      <c r="I32" s="15"/>
      <c r="J32" s="15"/>
      <c r="K32" s="15"/>
      <c r="L32" s="9"/>
      <c r="M32" s="15"/>
      <c r="N32" s="9"/>
      <c r="O32" s="15"/>
      <c r="P32" s="9"/>
      <c r="Q32" s="9"/>
    </row>
    <row r="33" spans="1:17" ht="15" customHeight="1" x14ac:dyDescent="0.2">
      <c r="A33" s="9"/>
      <c r="B33" s="9"/>
      <c r="C33" s="9"/>
      <c r="D33" s="9"/>
      <c r="E33" s="9"/>
      <c r="F33" s="13"/>
      <c r="G33" s="14"/>
      <c r="H33" s="9"/>
      <c r="I33" s="15"/>
      <c r="J33" s="15"/>
      <c r="K33" s="15"/>
      <c r="L33" s="9"/>
      <c r="M33" s="9"/>
      <c r="N33" s="15"/>
      <c r="O33" s="9"/>
      <c r="P33" s="9"/>
      <c r="Q33" s="9"/>
    </row>
    <row r="34" spans="1:17" ht="15" customHeight="1" x14ac:dyDescent="0.2">
      <c r="A34" s="9"/>
      <c r="B34" s="9"/>
      <c r="C34" s="9"/>
      <c r="D34" s="9"/>
      <c r="E34" s="9"/>
      <c r="F34" s="13"/>
      <c r="G34" s="9"/>
      <c r="H34" s="9"/>
      <c r="I34" s="15"/>
      <c r="J34" s="15"/>
      <c r="K34" s="15"/>
      <c r="L34" s="9"/>
      <c r="M34" s="15"/>
      <c r="N34" s="9"/>
      <c r="O34" s="15"/>
      <c r="P34" s="9"/>
      <c r="Q34" s="9"/>
    </row>
    <row r="35" spans="1:17" ht="15" customHeight="1" x14ac:dyDescent="0.2">
      <c r="A35" s="9"/>
      <c r="B35" s="9"/>
      <c r="C35" s="9"/>
      <c r="D35" s="9"/>
      <c r="E35" s="9"/>
      <c r="F35" s="13"/>
      <c r="G35" s="14"/>
      <c r="H35" s="9"/>
      <c r="I35" s="15"/>
      <c r="J35" s="15"/>
      <c r="K35" s="15"/>
      <c r="L35" s="9"/>
      <c r="M35" s="9"/>
      <c r="N35" s="15"/>
      <c r="O35" s="9"/>
      <c r="P35" s="9"/>
      <c r="Q35" s="9"/>
    </row>
    <row r="36" spans="1:17" ht="15" customHeight="1" x14ac:dyDescent="0.2">
      <c r="A36" s="9"/>
      <c r="B36" s="9"/>
      <c r="C36" s="9"/>
      <c r="D36" s="9"/>
      <c r="E36" s="9"/>
      <c r="F36" s="13"/>
      <c r="G36" s="9"/>
      <c r="H36" s="9"/>
      <c r="I36" s="15"/>
      <c r="J36" s="15"/>
      <c r="K36" s="15"/>
      <c r="L36" s="9"/>
      <c r="M36" s="15"/>
      <c r="N36" s="9"/>
      <c r="O36" s="15"/>
      <c r="P36" s="9"/>
      <c r="Q36" s="9"/>
    </row>
    <row r="37" spans="1:17" ht="15" customHeight="1" x14ac:dyDescent="0.2">
      <c r="A37" s="9"/>
      <c r="B37" s="9"/>
      <c r="C37" s="9"/>
      <c r="D37" s="9"/>
      <c r="E37" s="9"/>
      <c r="F37" s="13"/>
      <c r="G37" s="14"/>
      <c r="H37" s="9"/>
      <c r="I37" s="15"/>
      <c r="J37" s="15"/>
      <c r="K37" s="15"/>
      <c r="L37" s="9"/>
      <c r="M37" s="9"/>
      <c r="N37" s="15"/>
      <c r="O37" s="9"/>
      <c r="P37" s="9"/>
      <c r="Q37" s="9"/>
    </row>
    <row r="38" spans="1:17" ht="15" customHeight="1" x14ac:dyDescent="0.2">
      <c r="A38" s="9"/>
      <c r="B38" s="9"/>
      <c r="C38" s="9"/>
      <c r="D38" s="9"/>
      <c r="E38" s="9"/>
      <c r="F38" s="13"/>
      <c r="G38" s="9"/>
      <c r="H38" s="9"/>
      <c r="I38" s="15"/>
      <c r="J38" s="15"/>
      <c r="K38" s="15"/>
      <c r="L38" s="9"/>
      <c r="M38" s="15"/>
      <c r="N38" s="9"/>
      <c r="O38" s="15"/>
      <c r="P38" s="9"/>
      <c r="Q38" s="9"/>
    </row>
    <row r="39" spans="1:17" ht="15" customHeight="1" x14ac:dyDescent="0.2">
      <c r="A39" s="9"/>
      <c r="B39" s="9"/>
      <c r="C39" s="9"/>
      <c r="D39" s="9"/>
      <c r="E39" s="9"/>
      <c r="F39" s="13"/>
      <c r="G39" s="14"/>
      <c r="H39" s="9"/>
      <c r="I39" s="15"/>
      <c r="J39" s="15"/>
      <c r="K39" s="15"/>
      <c r="L39" s="9"/>
      <c r="M39" s="9"/>
      <c r="N39" s="15"/>
      <c r="O39" s="9"/>
      <c r="P39" s="9"/>
      <c r="Q39" s="9"/>
    </row>
    <row r="40" spans="1:17" ht="15" customHeight="1" x14ac:dyDescent="0.2">
      <c r="A40" s="9"/>
      <c r="B40" s="9"/>
      <c r="C40" s="9"/>
      <c r="D40" s="9"/>
      <c r="E40" s="9"/>
      <c r="F40" s="13"/>
      <c r="G40" s="9"/>
      <c r="H40" s="9"/>
      <c r="I40" s="15"/>
      <c r="J40" s="15"/>
      <c r="K40" s="15"/>
      <c r="L40" s="9"/>
      <c r="M40" s="15"/>
      <c r="N40" s="9"/>
      <c r="O40" s="15"/>
      <c r="P40" s="9"/>
      <c r="Q40" s="9"/>
    </row>
    <row r="41" spans="1:17" ht="15" customHeight="1" x14ac:dyDescent="0.2">
      <c r="A41" s="9"/>
      <c r="B41" s="9"/>
      <c r="C41" s="9"/>
      <c r="D41" s="9"/>
      <c r="E41" s="9"/>
      <c r="F41" s="13"/>
      <c r="G41" s="14"/>
      <c r="H41" s="9"/>
      <c r="I41" s="15"/>
      <c r="J41" s="15"/>
      <c r="K41" s="15"/>
      <c r="L41" s="9"/>
      <c r="M41" s="9"/>
      <c r="N41" s="15"/>
      <c r="O41" s="9"/>
      <c r="P41" s="9"/>
      <c r="Q41" s="9"/>
    </row>
    <row r="42" spans="1:17" ht="15" customHeight="1" x14ac:dyDescent="0.2">
      <c r="A42" s="9"/>
      <c r="B42" s="9"/>
      <c r="C42" s="9"/>
      <c r="D42" s="9"/>
      <c r="E42" s="9"/>
      <c r="F42" s="13"/>
      <c r="G42" s="9"/>
      <c r="H42" s="9"/>
      <c r="I42" s="15"/>
      <c r="J42" s="15"/>
      <c r="K42" s="15"/>
      <c r="L42" s="9"/>
      <c r="M42" s="15"/>
      <c r="N42" s="9"/>
      <c r="O42" s="15"/>
      <c r="P42" s="9"/>
      <c r="Q42" s="9"/>
    </row>
    <row r="43" spans="1:17" ht="15" customHeight="1" x14ac:dyDescent="0.2">
      <c r="A43" s="9"/>
      <c r="B43" s="9"/>
      <c r="C43" s="9"/>
      <c r="D43" s="9"/>
      <c r="E43" s="9"/>
      <c r="F43" s="13"/>
      <c r="G43" s="14"/>
      <c r="H43" s="9"/>
      <c r="I43" s="15"/>
      <c r="J43" s="15"/>
      <c r="K43" s="15"/>
      <c r="L43" s="9"/>
      <c r="M43" s="9"/>
      <c r="N43" s="15"/>
      <c r="O43" s="9"/>
      <c r="P43" s="9"/>
      <c r="Q43" s="9"/>
    </row>
    <row r="44" spans="1:17" ht="15" customHeight="1" x14ac:dyDescent="0.2">
      <c r="A44" s="9"/>
      <c r="B44" s="9"/>
      <c r="C44" s="9"/>
      <c r="D44" s="9"/>
      <c r="E44" s="9"/>
      <c r="F44" s="13"/>
      <c r="G44" s="9"/>
      <c r="H44" s="9"/>
      <c r="I44" s="15"/>
      <c r="J44" s="15"/>
      <c r="K44" s="15"/>
      <c r="L44" s="9"/>
      <c r="M44" s="15"/>
      <c r="N44" s="9"/>
      <c r="O44" s="15"/>
      <c r="P44" s="9"/>
      <c r="Q44" s="9"/>
    </row>
    <row r="45" spans="1:17" ht="15" customHeight="1" x14ac:dyDescent="0.2">
      <c r="A45" s="9"/>
      <c r="B45" s="9"/>
      <c r="C45" s="9"/>
      <c r="D45" s="9"/>
      <c r="E45" s="9"/>
      <c r="F45" s="13"/>
      <c r="G45" s="14"/>
      <c r="H45" s="9"/>
      <c r="I45" s="15"/>
      <c r="J45" s="15"/>
      <c r="K45" s="15"/>
      <c r="L45" s="9"/>
      <c r="M45" s="9"/>
      <c r="N45" s="15"/>
      <c r="O45" s="9"/>
      <c r="P45" s="9"/>
      <c r="Q45" s="9"/>
    </row>
    <row r="46" spans="1:17" ht="15" customHeight="1" x14ac:dyDescent="0.2">
      <c r="A46" s="9"/>
      <c r="B46" s="9"/>
      <c r="C46" s="9"/>
      <c r="D46" s="9"/>
      <c r="E46" s="9"/>
      <c r="F46" s="13"/>
      <c r="G46" s="9"/>
      <c r="H46" s="9"/>
      <c r="I46" s="15"/>
      <c r="J46" s="15"/>
      <c r="K46" s="15"/>
      <c r="L46" s="9"/>
      <c r="M46" s="15"/>
      <c r="N46" s="9"/>
      <c r="O46" s="15"/>
      <c r="P46" s="9"/>
      <c r="Q46" s="9"/>
    </row>
    <row r="47" spans="1:17" ht="15" customHeight="1" x14ac:dyDescent="0.2">
      <c r="A47" s="9"/>
      <c r="B47" s="9"/>
      <c r="C47" s="9"/>
      <c r="D47" s="9"/>
      <c r="E47" s="9"/>
      <c r="F47" s="13"/>
      <c r="G47" s="14"/>
      <c r="H47" s="9"/>
      <c r="I47" s="15"/>
      <c r="J47" s="15"/>
      <c r="K47" s="15"/>
      <c r="L47" s="9"/>
      <c r="M47" s="9"/>
      <c r="N47" s="15"/>
      <c r="O47" s="9"/>
      <c r="P47" s="9"/>
      <c r="Q47" s="9"/>
    </row>
    <row r="48" spans="1:17" ht="15" customHeight="1" x14ac:dyDescent="0.2">
      <c r="A48" s="9"/>
      <c r="B48" s="9"/>
      <c r="C48" s="9"/>
      <c r="D48" s="9"/>
      <c r="E48" s="9"/>
      <c r="F48" s="13"/>
      <c r="G48" s="9"/>
      <c r="H48" s="9"/>
      <c r="I48" s="15"/>
      <c r="J48" s="15"/>
      <c r="K48" s="15"/>
      <c r="L48" s="9"/>
      <c r="M48" s="15"/>
      <c r="N48" s="9"/>
      <c r="O48" s="15"/>
      <c r="P48" s="9"/>
      <c r="Q48" s="9"/>
    </row>
    <row r="49" spans="1:17" ht="15" customHeight="1" x14ac:dyDescent="0.2">
      <c r="A49" s="9"/>
      <c r="B49" s="9"/>
      <c r="C49" s="9"/>
      <c r="D49" s="9"/>
      <c r="E49" s="9"/>
      <c r="F49" s="13"/>
      <c r="G49" s="14"/>
      <c r="H49" s="9"/>
      <c r="I49" s="15"/>
      <c r="J49" s="15"/>
      <c r="K49" s="15"/>
      <c r="L49" s="9"/>
      <c r="M49" s="9"/>
      <c r="N49" s="15"/>
      <c r="O49" s="9"/>
      <c r="P49" s="9"/>
      <c r="Q49" s="9"/>
    </row>
    <row r="50" spans="1:17" ht="15" customHeight="1" x14ac:dyDescent="0.2">
      <c r="A50" s="9"/>
      <c r="B50" s="9"/>
      <c r="C50" s="9"/>
      <c r="D50" s="9"/>
      <c r="E50" s="9"/>
      <c r="F50" s="13"/>
      <c r="G50" s="9"/>
      <c r="H50" s="9"/>
      <c r="I50" s="15"/>
      <c r="J50" s="15"/>
      <c r="K50" s="15"/>
      <c r="L50" s="9"/>
      <c r="M50" s="15"/>
      <c r="N50" s="9"/>
      <c r="O50" s="15"/>
      <c r="P50" s="9"/>
      <c r="Q50" s="9"/>
    </row>
    <row r="51" spans="1:17" ht="15" customHeight="1" x14ac:dyDescent="0.2">
      <c r="A51" s="9"/>
      <c r="B51" s="9"/>
      <c r="C51" s="9"/>
      <c r="D51" s="9"/>
      <c r="E51" s="9"/>
      <c r="F51" s="13"/>
      <c r="G51" s="14"/>
      <c r="H51" s="9"/>
      <c r="I51" s="15"/>
      <c r="J51" s="15"/>
      <c r="K51" s="15"/>
      <c r="L51" s="9"/>
      <c r="M51" s="9"/>
      <c r="N51" s="15"/>
      <c r="O51" s="9"/>
      <c r="P51" s="9"/>
      <c r="Q51" s="9"/>
    </row>
    <row r="52" spans="1:17" ht="15" customHeight="1" x14ac:dyDescent="0.2">
      <c r="A52" s="9"/>
      <c r="B52" s="9"/>
      <c r="C52" s="9"/>
      <c r="D52" s="9"/>
      <c r="E52" s="9"/>
      <c r="F52" s="13"/>
      <c r="G52" s="9"/>
      <c r="H52" s="9"/>
      <c r="I52" s="15"/>
      <c r="J52" s="15"/>
      <c r="K52" s="15"/>
      <c r="L52" s="9"/>
      <c r="M52" s="15"/>
      <c r="N52" s="9"/>
      <c r="O52" s="15"/>
      <c r="P52" s="9"/>
      <c r="Q52" s="9"/>
    </row>
    <row r="53" spans="1:17" ht="15" customHeight="1" x14ac:dyDescent="0.2">
      <c r="A53" s="9"/>
      <c r="B53" s="9"/>
      <c r="C53" s="9"/>
      <c r="D53" s="9"/>
      <c r="E53" s="9"/>
      <c r="F53" s="13"/>
      <c r="G53" s="14"/>
      <c r="H53" s="9"/>
      <c r="I53" s="15"/>
      <c r="J53" s="15"/>
      <c r="K53" s="15"/>
      <c r="L53" s="9"/>
      <c r="M53" s="9"/>
      <c r="N53" s="15"/>
      <c r="O53" s="9"/>
      <c r="P53" s="9"/>
      <c r="Q53" s="9"/>
    </row>
    <row r="54" spans="1:17" ht="15" customHeight="1" x14ac:dyDescent="0.2">
      <c r="A54" s="9"/>
      <c r="B54" s="9"/>
      <c r="C54" s="9"/>
      <c r="D54" s="9"/>
      <c r="E54" s="9"/>
      <c r="F54" s="13"/>
      <c r="G54" s="9"/>
      <c r="H54" s="9"/>
      <c r="I54" s="15"/>
      <c r="J54" s="15"/>
      <c r="K54" s="15"/>
      <c r="L54" s="9"/>
      <c r="M54" s="15"/>
      <c r="N54" s="9"/>
      <c r="O54" s="15"/>
      <c r="P54" s="9"/>
      <c r="Q54" s="9"/>
    </row>
    <row r="55" spans="1:17" ht="15" customHeight="1" x14ac:dyDescent="0.2">
      <c r="A55" s="9"/>
      <c r="B55" s="9"/>
      <c r="C55" s="9"/>
      <c r="D55" s="9"/>
      <c r="E55" s="9"/>
      <c r="F55" s="13"/>
      <c r="G55" s="14"/>
      <c r="H55" s="9"/>
      <c r="I55" s="15"/>
      <c r="J55" s="15"/>
      <c r="K55" s="15"/>
      <c r="L55" s="9"/>
      <c r="M55" s="9"/>
      <c r="N55" s="15"/>
      <c r="O55" s="9"/>
      <c r="P55" s="9"/>
      <c r="Q55" s="9"/>
    </row>
    <row r="56" spans="1:17" ht="15" customHeight="1" x14ac:dyDescent="0.2">
      <c r="A56" s="9"/>
      <c r="B56" s="9"/>
      <c r="C56" s="9"/>
      <c r="D56" s="9"/>
      <c r="E56" s="9"/>
      <c r="F56" s="13"/>
      <c r="G56" s="9"/>
      <c r="H56" s="9"/>
      <c r="I56" s="15"/>
      <c r="J56" s="15"/>
      <c r="K56" s="15"/>
      <c r="L56" s="9"/>
      <c r="M56" s="15"/>
      <c r="N56" s="9"/>
      <c r="O56" s="15"/>
      <c r="P56" s="9"/>
      <c r="Q56" s="9"/>
    </row>
    <row r="57" spans="1:17" ht="15" customHeight="1" x14ac:dyDescent="0.2">
      <c r="A57" s="9"/>
      <c r="B57" s="9"/>
      <c r="C57" s="9"/>
      <c r="D57" s="9"/>
      <c r="E57" s="9"/>
      <c r="F57" s="13"/>
      <c r="G57" s="14"/>
      <c r="H57" s="9"/>
      <c r="I57" s="15"/>
      <c r="J57" s="15"/>
      <c r="K57" s="15"/>
      <c r="L57" s="9"/>
      <c r="M57" s="9"/>
      <c r="N57" s="15"/>
      <c r="O57" s="9"/>
      <c r="P57" s="9"/>
      <c r="Q57" s="9"/>
    </row>
    <row r="58" spans="1:17" ht="15" customHeight="1" x14ac:dyDescent="0.2">
      <c r="A58" s="9"/>
      <c r="B58" s="9"/>
      <c r="C58" s="9"/>
      <c r="D58" s="9"/>
      <c r="E58" s="9"/>
      <c r="F58" s="13"/>
      <c r="G58" s="9"/>
      <c r="H58" s="9"/>
      <c r="I58" s="15"/>
      <c r="J58" s="15"/>
      <c r="K58" s="15"/>
      <c r="L58" s="9"/>
      <c r="M58" s="15"/>
      <c r="N58" s="9"/>
      <c r="O58" s="15"/>
      <c r="P58" s="9"/>
      <c r="Q58" s="9"/>
    </row>
    <row r="59" spans="1:17" ht="15" customHeight="1" x14ac:dyDescent="0.2">
      <c r="A59" s="9"/>
      <c r="B59" s="9"/>
      <c r="C59" s="9"/>
      <c r="D59" s="9"/>
      <c r="E59" s="9"/>
      <c r="F59" s="13"/>
      <c r="G59" s="14"/>
      <c r="H59" s="9"/>
      <c r="I59" s="15"/>
      <c r="J59" s="15"/>
      <c r="K59" s="15"/>
      <c r="L59" s="9"/>
      <c r="M59" s="9"/>
      <c r="N59" s="15"/>
      <c r="O59" s="9"/>
      <c r="P59" s="9"/>
      <c r="Q59" s="9"/>
    </row>
    <row r="60" spans="1:17" ht="15" customHeight="1" x14ac:dyDescent="0.2">
      <c r="A60" s="9"/>
      <c r="B60" s="9"/>
      <c r="C60" s="9"/>
      <c r="D60" s="9"/>
      <c r="E60" s="9"/>
      <c r="F60" s="13"/>
      <c r="G60" s="9"/>
      <c r="H60" s="9"/>
      <c r="I60" s="15"/>
      <c r="J60" s="15"/>
      <c r="K60" s="15"/>
      <c r="L60" s="9"/>
      <c r="M60" s="15"/>
      <c r="N60" s="9"/>
      <c r="O60" s="15"/>
      <c r="P60" s="9"/>
      <c r="Q60" s="9"/>
    </row>
    <row r="61" spans="1:17" ht="15" customHeight="1" x14ac:dyDescent="0.2">
      <c r="A61" s="9"/>
      <c r="B61" s="9"/>
      <c r="C61" s="9"/>
      <c r="D61" s="12"/>
      <c r="E61" s="12"/>
      <c r="F61" s="9"/>
      <c r="G61" s="9"/>
      <c r="H61" s="12"/>
      <c r="I61" s="16"/>
      <c r="J61" s="16"/>
      <c r="K61" s="16"/>
      <c r="L61" s="109"/>
      <c r="M61" s="9"/>
      <c r="N61" s="17"/>
      <c r="O61" s="9"/>
      <c r="P61" s="9"/>
      <c r="Q61" s="9"/>
    </row>
    <row r="62" spans="1:17" ht="15" customHeight="1" x14ac:dyDescent="0.2">
      <c r="A62" s="9"/>
      <c r="B62" s="9"/>
      <c r="C62" s="9"/>
      <c r="D62" s="9"/>
      <c r="E62" s="9"/>
      <c r="F62" s="9"/>
      <c r="G62" s="9"/>
      <c r="H62" s="9"/>
      <c r="I62" s="17"/>
      <c r="J62" s="17"/>
      <c r="K62" s="17"/>
      <c r="L62" s="9"/>
      <c r="M62" s="9"/>
      <c r="N62" s="17"/>
      <c r="O62" s="110"/>
      <c r="P62" s="9"/>
      <c r="Q62" s="9"/>
    </row>
    <row r="63" spans="1:17" ht="15" customHeight="1" x14ac:dyDescent="0.2">
      <c r="A63" s="9"/>
      <c r="B63" s="12"/>
      <c r="C63" s="9"/>
      <c r="D63" s="9"/>
      <c r="E63" s="12"/>
      <c r="F63" s="9"/>
      <c r="G63" s="9"/>
      <c r="H63" s="9"/>
      <c r="I63" s="9"/>
      <c r="J63" s="9"/>
      <c r="K63" s="9"/>
      <c r="L63" s="9"/>
      <c r="M63" s="9"/>
      <c r="N63" s="9"/>
      <c r="O63" s="9"/>
      <c r="P63" s="9"/>
      <c r="Q63" s="9"/>
    </row>
    <row r="64" spans="1:17" ht="15" customHeight="1" x14ac:dyDescent="0.2">
      <c r="A64" s="9"/>
      <c r="B64" s="9"/>
      <c r="C64" s="9"/>
      <c r="D64" s="9"/>
      <c r="E64" s="9"/>
      <c r="F64" s="9"/>
      <c r="G64" s="9"/>
      <c r="H64" s="9"/>
      <c r="I64" s="9"/>
      <c r="J64" s="9"/>
      <c r="K64" s="9"/>
      <c r="L64" s="9"/>
      <c r="M64" s="9"/>
      <c r="N64" s="9"/>
      <c r="O64" s="9"/>
      <c r="P64" s="9"/>
      <c r="Q64" s="9"/>
    </row>
    <row r="65" spans="1:17" ht="15" customHeight="1" x14ac:dyDescent="0.2">
      <c r="A65" s="9"/>
      <c r="B65" s="9"/>
      <c r="C65" s="9"/>
      <c r="D65" s="9"/>
      <c r="E65" s="9"/>
      <c r="F65" s="13"/>
      <c r="G65" s="14"/>
      <c r="H65" s="9"/>
      <c r="I65" s="15"/>
      <c r="J65" s="15"/>
      <c r="K65" s="15"/>
      <c r="L65" s="9"/>
      <c r="M65" s="9"/>
      <c r="N65" s="15"/>
      <c r="O65" s="9"/>
      <c r="P65" s="9"/>
      <c r="Q65" s="9"/>
    </row>
    <row r="66" spans="1:17" ht="15" customHeight="1" x14ac:dyDescent="0.2">
      <c r="A66" s="9"/>
      <c r="B66" s="9"/>
      <c r="C66" s="9"/>
      <c r="D66" s="9"/>
      <c r="E66" s="9"/>
      <c r="F66" s="13"/>
      <c r="G66" s="9"/>
      <c r="H66" s="9"/>
      <c r="I66" s="15"/>
      <c r="J66" s="15"/>
      <c r="K66" s="15"/>
      <c r="L66" s="9"/>
      <c r="M66" s="15"/>
      <c r="N66" s="9"/>
      <c r="O66" s="15"/>
      <c r="P66" s="9"/>
      <c r="Q66" s="9"/>
    </row>
    <row r="67" spans="1:17" ht="15" customHeight="1" x14ac:dyDescent="0.2">
      <c r="A67" s="9"/>
      <c r="B67" s="9"/>
      <c r="C67" s="9"/>
      <c r="D67" s="9"/>
      <c r="E67" s="9"/>
      <c r="F67" s="13"/>
      <c r="G67" s="14"/>
      <c r="H67" s="9"/>
      <c r="I67" s="15"/>
      <c r="J67" s="15"/>
      <c r="K67" s="15"/>
      <c r="L67" s="9"/>
      <c r="M67" s="9"/>
      <c r="N67" s="15"/>
      <c r="O67" s="9"/>
      <c r="P67" s="9"/>
      <c r="Q67" s="9"/>
    </row>
    <row r="68" spans="1:17" ht="15" customHeight="1" x14ac:dyDescent="0.2">
      <c r="A68" s="9"/>
      <c r="B68" s="9"/>
      <c r="C68" s="9"/>
      <c r="D68" s="9"/>
      <c r="E68" s="9"/>
      <c r="F68" s="13"/>
      <c r="G68" s="9"/>
      <c r="H68" s="9"/>
      <c r="I68" s="15"/>
      <c r="J68" s="15"/>
      <c r="K68" s="15"/>
      <c r="L68" s="9"/>
      <c r="M68" s="15"/>
      <c r="N68" s="9"/>
      <c r="O68" s="15"/>
      <c r="P68" s="9"/>
      <c r="Q68" s="9"/>
    </row>
    <row r="69" spans="1:17" ht="15" customHeight="1" x14ac:dyDescent="0.2">
      <c r="A69" s="9"/>
      <c r="B69" s="9"/>
      <c r="C69" s="9"/>
      <c r="D69" s="9"/>
      <c r="E69" s="9"/>
      <c r="F69" s="13"/>
      <c r="G69" s="14"/>
      <c r="H69" s="9"/>
      <c r="I69" s="15"/>
      <c r="J69" s="15"/>
      <c r="K69" s="15"/>
      <c r="L69" s="9"/>
      <c r="M69" s="9"/>
      <c r="N69" s="15"/>
      <c r="O69" s="9"/>
      <c r="P69" s="9"/>
      <c r="Q69" s="9"/>
    </row>
    <row r="70" spans="1:17" ht="15" customHeight="1" x14ac:dyDescent="0.2">
      <c r="A70" s="9"/>
      <c r="B70" s="9"/>
      <c r="C70" s="9"/>
      <c r="D70" s="9"/>
      <c r="E70" s="9"/>
      <c r="F70" s="13"/>
      <c r="G70" s="9"/>
      <c r="H70" s="9"/>
      <c r="I70" s="15"/>
      <c r="J70" s="15"/>
      <c r="K70" s="15"/>
      <c r="L70" s="9"/>
      <c r="M70" s="15"/>
      <c r="N70" s="9"/>
      <c r="O70" s="15"/>
      <c r="P70" s="9"/>
      <c r="Q70" s="9"/>
    </row>
    <row r="71" spans="1:17" ht="15" customHeight="1" x14ac:dyDescent="0.2">
      <c r="A71" s="9"/>
      <c r="B71" s="9"/>
      <c r="C71" s="9"/>
      <c r="D71" s="9"/>
      <c r="E71" s="9"/>
      <c r="F71" s="13"/>
      <c r="G71" s="14"/>
      <c r="H71" s="9"/>
      <c r="I71" s="15"/>
      <c r="J71" s="15"/>
      <c r="K71" s="15"/>
      <c r="L71" s="9"/>
      <c r="M71" s="9"/>
      <c r="N71" s="15"/>
      <c r="O71" s="9"/>
      <c r="P71" s="9"/>
      <c r="Q71" s="9"/>
    </row>
    <row r="72" spans="1:17" ht="15" customHeight="1" x14ac:dyDescent="0.2">
      <c r="A72" s="9"/>
      <c r="B72" s="9"/>
      <c r="C72" s="9"/>
      <c r="D72" s="9"/>
      <c r="E72" s="9"/>
      <c r="F72" s="13"/>
      <c r="G72" s="9"/>
      <c r="H72" s="9"/>
      <c r="I72" s="15"/>
      <c r="J72" s="15"/>
      <c r="K72" s="15"/>
      <c r="L72" s="9"/>
      <c r="M72" s="15"/>
      <c r="N72" s="9"/>
      <c r="O72" s="15"/>
      <c r="P72" s="9"/>
      <c r="Q72" s="9"/>
    </row>
    <row r="73" spans="1:17" ht="15" customHeight="1" x14ac:dyDescent="0.2">
      <c r="A73" s="9"/>
      <c r="B73" s="9"/>
      <c r="C73" s="9"/>
      <c r="D73" s="9"/>
      <c r="E73" s="9"/>
      <c r="F73" s="13"/>
      <c r="G73" s="14"/>
      <c r="H73" s="9"/>
      <c r="I73" s="15"/>
      <c r="J73" s="15"/>
      <c r="K73" s="15"/>
      <c r="L73" s="9"/>
      <c r="M73" s="9"/>
      <c r="N73" s="15"/>
      <c r="O73" s="9"/>
      <c r="P73" s="9"/>
      <c r="Q73" s="9"/>
    </row>
    <row r="74" spans="1:17" ht="15" customHeight="1" x14ac:dyDescent="0.2">
      <c r="A74" s="9"/>
      <c r="B74" s="9"/>
      <c r="C74" s="9"/>
      <c r="D74" s="9"/>
      <c r="E74" s="9"/>
      <c r="F74" s="13"/>
      <c r="G74" s="9"/>
      <c r="H74" s="9"/>
      <c r="I74" s="15"/>
      <c r="J74" s="15"/>
      <c r="K74" s="15"/>
      <c r="L74" s="9"/>
      <c r="M74" s="15"/>
      <c r="N74" s="9"/>
      <c r="O74" s="15"/>
      <c r="P74" s="9"/>
      <c r="Q74" s="9"/>
    </row>
    <row r="75" spans="1:17" ht="15" customHeight="1" x14ac:dyDescent="0.2">
      <c r="A75" s="9"/>
      <c r="B75" s="9"/>
      <c r="C75" s="9"/>
      <c r="D75" s="12"/>
      <c r="E75" s="12"/>
      <c r="F75" s="9"/>
      <c r="G75" s="9"/>
      <c r="H75" s="12"/>
      <c r="I75" s="16"/>
      <c r="J75" s="16"/>
      <c r="K75" s="16"/>
      <c r="L75" s="109"/>
      <c r="M75" s="9"/>
      <c r="N75" s="17"/>
      <c r="O75" s="9"/>
      <c r="P75" s="9"/>
      <c r="Q75" s="9"/>
    </row>
    <row r="76" spans="1:17" ht="15" customHeight="1" x14ac:dyDescent="0.2">
      <c r="A76" s="9"/>
      <c r="B76" s="9"/>
      <c r="C76" s="9"/>
      <c r="D76" s="9"/>
      <c r="E76" s="9"/>
      <c r="F76" s="9"/>
      <c r="G76" s="9"/>
      <c r="H76" s="9"/>
      <c r="I76" s="17"/>
      <c r="J76" s="17"/>
      <c r="K76" s="17"/>
      <c r="L76" s="9"/>
      <c r="M76" s="9"/>
      <c r="N76" s="17"/>
      <c r="O76" s="9"/>
      <c r="P76" s="9"/>
      <c r="Q76" s="9"/>
    </row>
    <row r="77" spans="1:17" ht="15" customHeight="1" x14ac:dyDescent="0.2">
      <c r="A77" s="9"/>
      <c r="B77" s="12"/>
      <c r="C77" s="9"/>
      <c r="D77" s="9"/>
      <c r="E77" s="12"/>
      <c r="F77" s="9"/>
      <c r="G77" s="9"/>
      <c r="H77" s="9"/>
      <c r="I77" s="9"/>
      <c r="J77" s="9"/>
      <c r="K77" s="9"/>
      <c r="L77" s="9"/>
      <c r="M77" s="9"/>
      <c r="N77" s="9"/>
      <c r="O77" s="9"/>
      <c r="P77" s="9"/>
      <c r="Q77" s="9"/>
    </row>
    <row r="78" spans="1:17" ht="15" customHeight="1" x14ac:dyDescent="0.2">
      <c r="A78" s="9"/>
      <c r="B78" s="9"/>
      <c r="C78" s="9"/>
      <c r="D78" s="9"/>
      <c r="E78" s="9"/>
      <c r="F78" s="9"/>
      <c r="G78" s="9"/>
      <c r="H78" s="9"/>
      <c r="I78" s="9"/>
      <c r="J78" s="9"/>
      <c r="K78" s="9"/>
      <c r="L78" s="9"/>
      <c r="M78" s="9"/>
      <c r="N78" s="9"/>
      <c r="O78" s="9"/>
      <c r="P78" s="9"/>
      <c r="Q78" s="9"/>
    </row>
    <row r="79" spans="1:17" ht="15" customHeight="1" x14ac:dyDescent="0.2">
      <c r="A79" s="9"/>
      <c r="B79" s="9"/>
      <c r="C79" s="9"/>
      <c r="D79" s="9"/>
      <c r="E79" s="9"/>
      <c r="F79" s="13"/>
      <c r="G79" s="14"/>
      <c r="H79" s="9"/>
      <c r="I79" s="15"/>
      <c r="J79" s="15"/>
      <c r="K79" s="15"/>
      <c r="L79" s="9"/>
      <c r="M79" s="9"/>
      <c r="N79" s="15"/>
      <c r="O79" s="9"/>
      <c r="P79" s="9"/>
      <c r="Q79" s="9"/>
    </row>
    <row r="80" spans="1:17" ht="15" customHeight="1" x14ac:dyDescent="0.2">
      <c r="A80" s="9"/>
      <c r="B80" s="9"/>
      <c r="C80" s="9"/>
      <c r="D80" s="9"/>
      <c r="E80" s="9"/>
      <c r="F80" s="13"/>
      <c r="G80" s="9"/>
      <c r="H80" s="9"/>
      <c r="I80" s="15"/>
      <c r="J80" s="15"/>
      <c r="K80" s="15"/>
      <c r="L80" s="9"/>
      <c r="M80" s="15"/>
      <c r="N80" s="9"/>
      <c r="O80" s="15"/>
      <c r="P80" s="9"/>
      <c r="Q80" s="9"/>
    </row>
    <row r="81" spans="1:17" ht="15" customHeight="1" x14ac:dyDescent="0.2">
      <c r="A81" s="9"/>
      <c r="B81" s="9"/>
      <c r="C81" s="9"/>
      <c r="D81" s="9"/>
      <c r="E81" s="9"/>
      <c r="F81" s="13"/>
      <c r="G81" s="14"/>
      <c r="H81" s="9"/>
      <c r="I81" s="15"/>
      <c r="J81" s="15"/>
      <c r="K81" s="15"/>
      <c r="L81" s="9"/>
      <c r="M81" s="9"/>
      <c r="N81" s="15"/>
      <c r="O81" s="9"/>
      <c r="P81" s="9"/>
      <c r="Q81" s="9"/>
    </row>
    <row r="82" spans="1:17" ht="15" customHeight="1" x14ac:dyDescent="0.2">
      <c r="A82" s="9"/>
      <c r="B82" s="9"/>
      <c r="C82" s="9"/>
      <c r="D82" s="9"/>
      <c r="E82" s="9"/>
      <c r="F82" s="13"/>
      <c r="G82" s="9"/>
      <c r="H82" s="9"/>
      <c r="I82" s="15"/>
      <c r="J82" s="15"/>
      <c r="K82" s="15"/>
      <c r="L82" s="9"/>
      <c r="M82" s="15"/>
      <c r="N82" s="9"/>
      <c r="O82" s="15"/>
      <c r="P82" s="9"/>
      <c r="Q82" s="9"/>
    </row>
    <row r="83" spans="1:17" ht="15" customHeight="1" x14ac:dyDescent="0.2">
      <c r="A83" s="9"/>
      <c r="B83" s="9"/>
      <c r="C83" s="9"/>
      <c r="D83" s="9"/>
      <c r="E83" s="9"/>
      <c r="F83" s="13"/>
      <c r="G83" s="14"/>
      <c r="H83" s="9"/>
      <c r="I83" s="15"/>
      <c r="J83" s="15"/>
      <c r="K83" s="15"/>
      <c r="L83" s="9"/>
      <c r="M83" s="9"/>
      <c r="N83" s="15"/>
      <c r="O83" s="9"/>
      <c r="P83" s="9"/>
      <c r="Q83" s="9"/>
    </row>
    <row r="84" spans="1:17" ht="15" customHeight="1" x14ac:dyDescent="0.2">
      <c r="A84" s="9"/>
      <c r="B84" s="9"/>
      <c r="C84" s="9"/>
      <c r="D84" s="9"/>
      <c r="E84" s="9"/>
      <c r="F84" s="13"/>
      <c r="G84" s="9"/>
      <c r="H84" s="9"/>
      <c r="I84" s="15"/>
      <c r="J84" s="15"/>
      <c r="K84" s="15"/>
      <c r="L84" s="9"/>
      <c r="M84" s="15"/>
      <c r="N84" s="9"/>
      <c r="O84" s="15"/>
      <c r="P84" s="9"/>
      <c r="Q84" s="9"/>
    </row>
    <row r="85" spans="1:17" ht="15" customHeight="1" x14ac:dyDescent="0.2">
      <c r="A85" s="9"/>
      <c r="B85" s="9"/>
      <c r="C85" s="9"/>
      <c r="D85" s="9"/>
      <c r="E85" s="9"/>
      <c r="F85" s="13"/>
      <c r="G85" s="14"/>
      <c r="H85" s="9"/>
      <c r="I85" s="15"/>
      <c r="J85" s="15"/>
      <c r="K85" s="15"/>
      <c r="L85" s="9"/>
      <c r="M85" s="9"/>
      <c r="N85" s="15"/>
      <c r="O85" s="9"/>
      <c r="P85" s="9"/>
      <c r="Q85" s="9"/>
    </row>
    <row r="86" spans="1:17" ht="15" customHeight="1" x14ac:dyDescent="0.2">
      <c r="A86" s="9"/>
      <c r="B86" s="9"/>
      <c r="C86" s="9"/>
      <c r="D86" s="9"/>
      <c r="E86" s="9"/>
      <c r="F86" s="9"/>
      <c r="G86" s="9"/>
      <c r="H86" s="9"/>
      <c r="I86" s="15"/>
      <c r="J86" s="15"/>
      <c r="K86" s="15"/>
      <c r="L86" s="9"/>
      <c r="M86" s="15"/>
      <c r="N86" s="9"/>
      <c r="O86" s="15"/>
      <c r="P86" s="9"/>
      <c r="Q86" s="9"/>
    </row>
    <row r="87" spans="1:17" ht="15" customHeight="1" x14ac:dyDescent="0.2">
      <c r="A87" s="9"/>
      <c r="B87" s="9"/>
      <c r="C87" s="9"/>
      <c r="D87" s="12"/>
      <c r="E87" s="12"/>
      <c r="F87" s="9"/>
      <c r="G87" s="9"/>
      <c r="H87" s="12"/>
      <c r="I87" s="16"/>
      <c r="J87" s="16"/>
      <c r="K87" s="16"/>
      <c r="L87" s="109"/>
      <c r="M87" s="9"/>
      <c r="N87" s="17"/>
      <c r="O87" s="9"/>
      <c r="P87" s="9"/>
      <c r="Q87" s="9"/>
    </row>
    <row r="88" spans="1:17" ht="15" customHeight="1" x14ac:dyDescent="0.2">
      <c r="A88" s="9"/>
      <c r="B88" s="9"/>
      <c r="C88" s="9"/>
      <c r="D88" s="9"/>
      <c r="E88" s="9"/>
      <c r="F88" s="9"/>
      <c r="G88" s="9"/>
      <c r="H88" s="9"/>
      <c r="I88" s="17"/>
      <c r="J88" s="17"/>
      <c r="K88" s="17"/>
      <c r="L88" s="9"/>
      <c r="M88" s="9"/>
      <c r="N88" s="17"/>
      <c r="O88" s="9"/>
      <c r="P88" s="9"/>
      <c r="Q88" s="9"/>
    </row>
    <row r="89" spans="1:17" ht="15" customHeight="1" x14ac:dyDescent="0.2">
      <c r="A89" s="9"/>
      <c r="B89" s="12"/>
      <c r="C89" s="9"/>
      <c r="D89" s="9"/>
      <c r="E89" s="12"/>
      <c r="F89" s="9"/>
      <c r="G89" s="9"/>
      <c r="H89" s="9"/>
      <c r="I89" s="9"/>
      <c r="J89" s="9"/>
      <c r="K89" s="9"/>
      <c r="L89" s="9"/>
      <c r="M89" s="9"/>
      <c r="N89" s="9"/>
      <c r="O89" s="9"/>
      <c r="P89" s="9"/>
      <c r="Q89" s="9"/>
    </row>
    <row r="90" spans="1:17" ht="15" customHeight="1" x14ac:dyDescent="0.2">
      <c r="A90" s="9"/>
      <c r="B90" s="9"/>
      <c r="C90" s="9"/>
      <c r="D90" s="9"/>
      <c r="E90" s="9"/>
      <c r="F90" s="9"/>
      <c r="G90" s="9"/>
      <c r="H90" s="9"/>
      <c r="I90" s="9"/>
      <c r="J90" s="9"/>
      <c r="K90" s="9"/>
      <c r="L90" s="9"/>
      <c r="M90" s="9"/>
      <c r="N90" s="9"/>
      <c r="O90" s="9"/>
      <c r="P90" s="9"/>
      <c r="Q90" s="9"/>
    </row>
    <row r="91" spans="1:17" ht="15" customHeight="1" x14ac:dyDescent="0.2">
      <c r="A91" s="9"/>
      <c r="B91" s="9"/>
      <c r="C91" s="9"/>
      <c r="D91" s="9"/>
      <c r="E91" s="9"/>
      <c r="F91" s="13"/>
      <c r="G91" s="14"/>
      <c r="H91" s="9"/>
      <c r="I91" s="15"/>
      <c r="J91" s="15"/>
      <c r="K91" s="15"/>
      <c r="L91" s="9"/>
      <c r="M91" s="9"/>
      <c r="N91" s="15"/>
      <c r="O91" s="9"/>
      <c r="P91" s="9"/>
      <c r="Q91" s="9"/>
    </row>
    <row r="92" spans="1:17" ht="15" customHeight="1" x14ac:dyDescent="0.2">
      <c r="A92" s="9"/>
      <c r="B92" s="9"/>
      <c r="C92" s="9"/>
      <c r="D92" s="9"/>
      <c r="E92" s="9"/>
      <c r="F92" s="13"/>
      <c r="G92" s="9"/>
      <c r="H92" s="9"/>
      <c r="I92" s="15"/>
      <c r="J92" s="15"/>
      <c r="K92" s="15"/>
      <c r="L92" s="9"/>
      <c r="M92" s="15"/>
      <c r="N92" s="9"/>
      <c r="O92" s="15"/>
      <c r="P92" s="9"/>
      <c r="Q92" s="9"/>
    </row>
    <row r="93" spans="1:17" ht="15" customHeight="1" x14ac:dyDescent="0.2">
      <c r="A93" s="9"/>
      <c r="B93" s="9"/>
      <c r="C93" s="9"/>
      <c r="D93" s="9"/>
      <c r="E93" s="9"/>
      <c r="F93" s="13"/>
      <c r="G93" s="14"/>
      <c r="H93" s="9"/>
      <c r="I93" s="15"/>
      <c r="J93" s="15"/>
      <c r="K93" s="15"/>
      <c r="L93" s="9"/>
      <c r="M93" s="9"/>
      <c r="N93" s="15"/>
      <c r="O93" s="9"/>
      <c r="P93" s="9"/>
      <c r="Q93" s="9"/>
    </row>
    <row r="94" spans="1:17" ht="15" customHeight="1" x14ac:dyDescent="0.2">
      <c r="A94" s="9"/>
      <c r="B94" s="9"/>
      <c r="C94" s="9"/>
      <c r="D94" s="9"/>
      <c r="E94" s="9"/>
      <c r="F94" s="13"/>
      <c r="G94" s="9"/>
      <c r="H94" s="9"/>
      <c r="I94" s="15"/>
      <c r="J94" s="15"/>
      <c r="K94" s="15"/>
      <c r="L94" s="9"/>
      <c r="M94" s="15"/>
      <c r="N94" s="9"/>
      <c r="O94" s="15"/>
      <c r="P94" s="9"/>
      <c r="Q94" s="9"/>
    </row>
    <row r="95" spans="1:17" ht="15" customHeight="1" x14ac:dyDescent="0.2">
      <c r="A95" s="9"/>
      <c r="B95" s="9"/>
      <c r="C95" s="9"/>
      <c r="D95" s="9"/>
      <c r="E95" s="9"/>
      <c r="F95" s="13"/>
      <c r="G95" s="14"/>
      <c r="H95" s="9"/>
      <c r="I95" s="15"/>
      <c r="J95" s="15"/>
      <c r="K95" s="15"/>
      <c r="L95" s="9"/>
      <c r="M95" s="9"/>
      <c r="N95" s="15"/>
      <c r="O95" s="9"/>
      <c r="P95" s="9"/>
      <c r="Q95" s="9"/>
    </row>
    <row r="96" spans="1:17" ht="15" customHeight="1" x14ac:dyDescent="0.2">
      <c r="A96" s="9"/>
      <c r="B96" s="9"/>
      <c r="C96" s="9"/>
      <c r="D96" s="9"/>
      <c r="E96" s="9"/>
      <c r="F96" s="13"/>
      <c r="G96" s="9"/>
      <c r="H96" s="9"/>
      <c r="I96" s="15"/>
      <c r="J96" s="15"/>
      <c r="K96" s="15"/>
      <c r="L96" s="9"/>
      <c r="M96" s="15"/>
      <c r="N96" s="9"/>
      <c r="O96" s="15"/>
      <c r="P96" s="9"/>
      <c r="Q96" s="9"/>
    </row>
    <row r="97" spans="1:17" ht="15" customHeight="1" x14ac:dyDescent="0.2">
      <c r="A97" s="9"/>
      <c r="B97" s="9"/>
      <c r="C97" s="9"/>
      <c r="D97" s="9"/>
      <c r="E97" s="9"/>
      <c r="F97" s="13"/>
      <c r="G97" s="14"/>
      <c r="H97" s="9"/>
      <c r="I97" s="15"/>
      <c r="J97" s="15"/>
      <c r="K97" s="15"/>
      <c r="L97" s="9"/>
      <c r="M97" s="9"/>
      <c r="N97" s="15"/>
      <c r="O97" s="9"/>
      <c r="P97" s="9"/>
      <c r="Q97" s="9"/>
    </row>
    <row r="98" spans="1:17" ht="15" customHeight="1" x14ac:dyDescent="0.2">
      <c r="A98" s="9"/>
      <c r="B98" s="9"/>
      <c r="C98" s="9"/>
      <c r="D98" s="9"/>
      <c r="E98" s="9"/>
      <c r="F98" s="13"/>
      <c r="G98" s="9"/>
      <c r="H98" s="9"/>
      <c r="I98" s="15"/>
      <c r="J98" s="15"/>
      <c r="K98" s="15"/>
      <c r="L98" s="9"/>
      <c r="M98" s="15"/>
      <c r="N98" s="9"/>
      <c r="O98" s="15"/>
      <c r="P98" s="9"/>
      <c r="Q98" s="9"/>
    </row>
    <row r="99" spans="1:17" ht="15" customHeight="1" x14ac:dyDescent="0.2">
      <c r="A99" s="9"/>
      <c r="B99" s="9"/>
      <c r="C99" s="9"/>
      <c r="D99" s="9"/>
      <c r="E99" s="9"/>
      <c r="F99" s="13"/>
      <c r="G99" s="14"/>
      <c r="H99" s="9"/>
      <c r="I99" s="15"/>
      <c r="J99" s="15"/>
      <c r="K99" s="15"/>
      <c r="L99" s="9"/>
      <c r="M99" s="9"/>
      <c r="N99" s="15"/>
      <c r="O99" s="9"/>
      <c r="P99" s="9"/>
      <c r="Q99" s="9"/>
    </row>
    <row r="100" spans="1:17" ht="15" customHeight="1" x14ac:dyDescent="0.2">
      <c r="A100" s="9"/>
      <c r="B100" s="9"/>
      <c r="C100" s="9"/>
      <c r="D100" s="9"/>
      <c r="E100" s="9"/>
      <c r="F100" s="13"/>
      <c r="G100" s="9"/>
      <c r="H100" s="9"/>
      <c r="I100" s="15"/>
      <c r="J100" s="15"/>
      <c r="K100" s="15"/>
      <c r="L100" s="9"/>
      <c r="M100" s="15"/>
      <c r="N100" s="9"/>
      <c r="O100" s="15"/>
      <c r="P100" s="9"/>
      <c r="Q100" s="9"/>
    </row>
    <row r="101" spans="1:17" ht="15" customHeight="1" x14ac:dyDescent="0.2">
      <c r="A101" s="9"/>
      <c r="B101" s="9"/>
      <c r="C101" s="9"/>
      <c r="D101" s="9"/>
      <c r="E101" s="9"/>
      <c r="F101" s="13"/>
      <c r="G101" s="14"/>
      <c r="H101" s="9"/>
      <c r="I101" s="15"/>
      <c r="J101" s="15"/>
      <c r="K101" s="15"/>
      <c r="L101" s="9"/>
      <c r="M101" s="9"/>
      <c r="N101" s="15"/>
      <c r="O101" s="9"/>
      <c r="P101" s="9"/>
      <c r="Q101" s="9"/>
    </row>
    <row r="102" spans="1:17" ht="15" customHeight="1" x14ac:dyDescent="0.2">
      <c r="A102" s="9"/>
      <c r="B102" s="9"/>
      <c r="C102" s="9"/>
      <c r="D102" s="9"/>
      <c r="E102" s="9"/>
      <c r="F102" s="13"/>
      <c r="G102" s="9"/>
      <c r="H102" s="9"/>
      <c r="I102" s="15"/>
      <c r="J102" s="15"/>
      <c r="K102" s="15"/>
      <c r="L102" s="9"/>
      <c r="M102" s="15"/>
      <c r="N102" s="9"/>
      <c r="O102" s="15"/>
      <c r="P102" s="9"/>
      <c r="Q102" s="9"/>
    </row>
    <row r="103" spans="1:17" ht="15" customHeight="1" x14ac:dyDescent="0.2">
      <c r="A103" s="9"/>
      <c r="B103" s="9"/>
      <c r="C103" s="9"/>
      <c r="D103" s="9"/>
      <c r="E103" s="9"/>
      <c r="F103" s="13"/>
      <c r="G103" s="14"/>
      <c r="H103" s="9"/>
      <c r="I103" s="15"/>
      <c r="J103" s="15"/>
      <c r="K103" s="15"/>
      <c r="L103" s="9"/>
      <c r="M103" s="9"/>
      <c r="N103" s="15"/>
      <c r="O103" s="9"/>
      <c r="P103" s="9"/>
      <c r="Q103" s="9"/>
    </row>
    <row r="104" spans="1:17" ht="15" customHeight="1" x14ac:dyDescent="0.2">
      <c r="A104" s="9"/>
      <c r="B104" s="9"/>
      <c r="C104" s="9"/>
      <c r="D104" s="9"/>
      <c r="E104" s="9"/>
      <c r="F104" s="13"/>
      <c r="G104" s="9"/>
      <c r="H104" s="9"/>
      <c r="I104" s="15"/>
      <c r="J104" s="15"/>
      <c r="K104" s="15"/>
      <c r="L104" s="9"/>
      <c r="M104" s="15"/>
      <c r="N104" s="9"/>
      <c r="O104" s="15"/>
      <c r="P104" s="9"/>
      <c r="Q104" s="9"/>
    </row>
    <row r="105" spans="1:17" ht="15" customHeight="1" x14ac:dyDescent="0.2">
      <c r="A105" s="9"/>
      <c r="B105" s="9"/>
      <c r="C105" s="9"/>
      <c r="D105" s="9"/>
      <c r="E105" s="9"/>
      <c r="F105" s="13"/>
      <c r="G105" s="14"/>
      <c r="H105" s="9"/>
      <c r="I105" s="15"/>
      <c r="J105" s="15"/>
      <c r="K105" s="15"/>
      <c r="L105" s="9"/>
      <c r="M105" s="9"/>
      <c r="N105" s="15"/>
      <c r="O105" s="9"/>
      <c r="P105" s="9"/>
      <c r="Q105" s="9"/>
    </row>
    <row r="106" spans="1:17" ht="15" customHeight="1" x14ac:dyDescent="0.2">
      <c r="A106" s="9"/>
      <c r="B106" s="9"/>
      <c r="C106" s="9"/>
      <c r="D106" s="9"/>
      <c r="E106" s="9"/>
      <c r="F106" s="13"/>
      <c r="G106" s="9"/>
      <c r="H106" s="9"/>
      <c r="I106" s="15"/>
      <c r="J106" s="15"/>
      <c r="K106" s="15"/>
      <c r="L106" s="9"/>
      <c r="M106" s="15"/>
      <c r="N106" s="9"/>
      <c r="O106" s="15"/>
      <c r="P106" s="9"/>
      <c r="Q106" s="9"/>
    </row>
    <row r="107" spans="1:17" ht="15" customHeight="1" x14ac:dyDescent="0.2">
      <c r="A107" s="9"/>
      <c r="B107" s="9"/>
      <c r="C107" s="9"/>
      <c r="D107" s="9"/>
      <c r="E107" s="9"/>
      <c r="F107" s="13"/>
      <c r="G107" s="14"/>
      <c r="H107" s="9"/>
      <c r="I107" s="15"/>
      <c r="J107" s="15"/>
      <c r="K107" s="15"/>
      <c r="L107" s="9"/>
      <c r="M107" s="9"/>
      <c r="N107" s="15"/>
      <c r="O107" s="9"/>
      <c r="P107" s="9"/>
      <c r="Q107" s="9"/>
    </row>
    <row r="108" spans="1:17" ht="15" customHeight="1" x14ac:dyDescent="0.2">
      <c r="A108" s="9"/>
      <c r="B108" s="9"/>
      <c r="C108" s="9"/>
      <c r="D108" s="9"/>
      <c r="E108" s="9"/>
      <c r="F108" s="13"/>
      <c r="G108" s="9"/>
      <c r="H108" s="9"/>
      <c r="I108" s="15"/>
      <c r="J108" s="15"/>
      <c r="K108" s="15"/>
      <c r="L108" s="9"/>
      <c r="M108" s="15"/>
      <c r="N108" s="9"/>
      <c r="O108" s="15"/>
      <c r="P108" s="9"/>
      <c r="Q108" s="9"/>
    </row>
    <row r="109" spans="1:17" ht="15" customHeight="1" x14ac:dyDescent="0.2">
      <c r="A109" s="9"/>
      <c r="B109" s="9"/>
      <c r="C109" s="9"/>
      <c r="D109" s="9"/>
      <c r="E109" s="9"/>
      <c r="F109" s="13"/>
      <c r="G109" s="14"/>
      <c r="H109" s="9"/>
      <c r="I109" s="15"/>
      <c r="J109" s="15"/>
      <c r="K109" s="15"/>
      <c r="L109" s="9"/>
      <c r="M109" s="9"/>
      <c r="N109" s="15"/>
      <c r="O109" s="9"/>
      <c r="P109" s="9"/>
      <c r="Q109" s="9"/>
    </row>
    <row r="110" spans="1:17" ht="15" customHeight="1" x14ac:dyDescent="0.2">
      <c r="A110" s="9"/>
      <c r="B110" s="9"/>
      <c r="C110" s="9"/>
      <c r="D110" s="9"/>
      <c r="E110" s="9"/>
      <c r="F110" s="13"/>
      <c r="G110" s="9"/>
      <c r="H110" s="9"/>
      <c r="I110" s="15"/>
      <c r="J110" s="15"/>
      <c r="K110" s="15"/>
      <c r="L110" s="9"/>
      <c r="M110" s="15"/>
      <c r="N110" s="9"/>
      <c r="O110" s="15"/>
      <c r="P110" s="9"/>
      <c r="Q110" s="9"/>
    </row>
    <row r="111" spans="1:17" ht="15" customHeight="1" x14ac:dyDescent="0.2">
      <c r="A111" s="9"/>
      <c r="B111" s="9"/>
      <c r="C111" s="9"/>
      <c r="D111" s="9"/>
      <c r="E111" s="9"/>
      <c r="F111" s="13"/>
      <c r="G111" s="14"/>
      <c r="H111" s="9"/>
      <c r="I111" s="15"/>
      <c r="J111" s="15"/>
      <c r="K111" s="15"/>
      <c r="L111" s="9"/>
      <c r="M111" s="9"/>
      <c r="N111" s="15"/>
      <c r="O111" s="9"/>
      <c r="P111" s="9"/>
      <c r="Q111" s="9"/>
    </row>
    <row r="112" spans="1:17" ht="15" customHeight="1" x14ac:dyDescent="0.2">
      <c r="A112" s="9"/>
      <c r="B112" s="9"/>
      <c r="C112" s="9"/>
      <c r="D112" s="9"/>
      <c r="E112" s="9"/>
      <c r="F112" s="13"/>
      <c r="G112" s="9"/>
      <c r="H112" s="9"/>
      <c r="I112" s="15"/>
      <c r="J112" s="15"/>
      <c r="K112" s="15"/>
      <c r="L112" s="9"/>
      <c r="M112" s="15"/>
      <c r="N112" s="9"/>
      <c r="O112" s="15"/>
      <c r="P112" s="9"/>
      <c r="Q112" s="9"/>
    </row>
    <row r="113" spans="1:17" ht="15" customHeight="1" x14ac:dyDescent="0.2">
      <c r="A113" s="9"/>
      <c r="B113" s="9"/>
      <c r="C113" s="9"/>
      <c r="D113" s="9"/>
      <c r="E113" s="9"/>
      <c r="F113" s="13"/>
      <c r="G113" s="14"/>
      <c r="H113" s="9"/>
      <c r="I113" s="15"/>
      <c r="J113" s="15"/>
      <c r="K113" s="15"/>
      <c r="L113" s="9"/>
      <c r="M113" s="9"/>
      <c r="N113" s="15"/>
      <c r="O113" s="9"/>
      <c r="P113" s="9"/>
      <c r="Q113" s="9"/>
    </row>
    <row r="114" spans="1:17" ht="15" customHeight="1" x14ac:dyDescent="0.2">
      <c r="A114" s="9"/>
      <c r="B114" s="9"/>
      <c r="C114" s="9"/>
      <c r="D114" s="9"/>
      <c r="E114" s="9"/>
      <c r="F114" s="13"/>
      <c r="G114" s="9"/>
      <c r="H114" s="9"/>
      <c r="I114" s="15"/>
      <c r="J114" s="15"/>
      <c r="K114" s="15"/>
      <c r="L114" s="9"/>
      <c r="M114" s="15"/>
      <c r="N114" s="9"/>
      <c r="O114" s="15"/>
      <c r="P114" s="9"/>
      <c r="Q114" s="9"/>
    </row>
    <row r="115" spans="1:17" ht="15" customHeight="1" x14ac:dyDescent="0.2">
      <c r="A115" s="9"/>
      <c r="B115" s="9"/>
      <c r="C115" s="9"/>
      <c r="D115" s="9"/>
      <c r="E115" s="9"/>
      <c r="F115" s="13"/>
      <c r="G115" s="14"/>
      <c r="H115" s="9"/>
      <c r="I115" s="15"/>
      <c r="J115" s="15"/>
      <c r="K115" s="15"/>
      <c r="L115" s="9"/>
      <c r="M115" s="9"/>
      <c r="N115" s="15"/>
      <c r="O115" s="9"/>
      <c r="P115" s="9"/>
      <c r="Q115" s="9"/>
    </row>
    <row r="116" spans="1:17" ht="15" customHeight="1" x14ac:dyDescent="0.2">
      <c r="A116" s="9"/>
      <c r="B116" s="9"/>
      <c r="C116" s="9"/>
      <c r="D116" s="9"/>
      <c r="E116" s="9"/>
      <c r="F116" s="13"/>
      <c r="G116" s="9"/>
      <c r="H116" s="9"/>
      <c r="I116" s="15"/>
      <c r="J116" s="15"/>
      <c r="K116" s="15"/>
      <c r="L116" s="9"/>
      <c r="M116" s="15"/>
      <c r="N116" s="9"/>
      <c r="O116" s="15"/>
      <c r="P116" s="9"/>
      <c r="Q116" s="9"/>
    </row>
    <row r="117" spans="1:17" ht="15" customHeight="1" x14ac:dyDescent="0.2">
      <c r="A117" s="9"/>
      <c r="B117" s="9"/>
      <c r="C117" s="9"/>
      <c r="D117" s="9"/>
      <c r="E117" s="9"/>
      <c r="F117" s="13"/>
      <c r="G117" s="14"/>
      <c r="H117" s="9"/>
      <c r="I117" s="15"/>
      <c r="J117" s="15"/>
      <c r="K117" s="15"/>
      <c r="L117" s="9"/>
      <c r="M117" s="9"/>
      <c r="N117" s="15"/>
      <c r="O117" s="9"/>
      <c r="P117" s="9"/>
      <c r="Q117" s="9"/>
    </row>
    <row r="118" spans="1:17" ht="15" customHeight="1" x14ac:dyDescent="0.2">
      <c r="A118" s="9"/>
      <c r="B118" s="9"/>
      <c r="C118" s="9"/>
      <c r="D118" s="9"/>
      <c r="E118" s="9"/>
      <c r="F118" s="13"/>
      <c r="G118" s="9"/>
      <c r="H118" s="9"/>
      <c r="I118" s="15"/>
      <c r="J118" s="15"/>
      <c r="K118" s="15"/>
      <c r="L118" s="9"/>
      <c r="M118" s="15"/>
      <c r="N118" s="9"/>
      <c r="O118" s="15"/>
      <c r="P118" s="9"/>
      <c r="Q118" s="9"/>
    </row>
    <row r="119" spans="1:17" ht="15" customHeight="1" x14ac:dyDescent="0.2">
      <c r="A119" s="9"/>
      <c r="B119" s="9"/>
      <c r="C119" s="9"/>
      <c r="D119" s="9"/>
      <c r="E119" s="9"/>
      <c r="F119" s="13"/>
      <c r="G119" s="14"/>
      <c r="H119" s="9"/>
      <c r="I119" s="15"/>
      <c r="J119" s="15"/>
      <c r="K119" s="15"/>
      <c r="L119" s="9"/>
      <c r="M119" s="9"/>
      <c r="N119" s="15"/>
      <c r="O119" s="9"/>
      <c r="P119" s="9"/>
      <c r="Q119" s="9"/>
    </row>
    <row r="120" spans="1:17" ht="15" customHeight="1" x14ac:dyDescent="0.2">
      <c r="A120" s="9"/>
      <c r="B120" s="9"/>
      <c r="C120" s="9"/>
      <c r="D120" s="9"/>
      <c r="E120" s="9"/>
      <c r="F120" s="13"/>
      <c r="G120" s="9"/>
      <c r="H120" s="9"/>
      <c r="I120" s="15"/>
      <c r="J120" s="15"/>
      <c r="K120" s="15"/>
      <c r="L120" s="9"/>
      <c r="M120" s="15"/>
      <c r="N120" s="9"/>
      <c r="O120" s="15"/>
      <c r="P120" s="9"/>
      <c r="Q120" s="9"/>
    </row>
    <row r="121" spans="1:17" ht="15" customHeight="1" x14ac:dyDescent="0.2">
      <c r="A121" s="9"/>
      <c r="B121" s="9"/>
      <c r="C121" s="9"/>
      <c r="D121" s="9"/>
      <c r="E121" s="9"/>
      <c r="F121" s="13"/>
      <c r="G121" s="14"/>
      <c r="H121" s="9"/>
      <c r="I121" s="15"/>
      <c r="J121" s="15"/>
      <c r="K121" s="15"/>
      <c r="L121" s="9"/>
      <c r="M121" s="9"/>
      <c r="N121" s="15"/>
      <c r="O121" s="9"/>
      <c r="P121" s="9"/>
      <c r="Q121" s="9"/>
    </row>
    <row r="122" spans="1:17" ht="15" customHeight="1" x14ac:dyDescent="0.2">
      <c r="A122" s="9"/>
      <c r="B122" s="9"/>
      <c r="C122" s="9"/>
      <c r="D122" s="9"/>
      <c r="E122" s="9"/>
      <c r="F122" s="13"/>
      <c r="G122" s="9"/>
      <c r="H122" s="9"/>
      <c r="I122" s="15"/>
      <c r="J122" s="15"/>
      <c r="K122" s="15"/>
      <c r="L122" s="9"/>
      <c r="M122" s="15"/>
      <c r="N122" s="9"/>
      <c r="O122" s="15"/>
      <c r="P122" s="9"/>
      <c r="Q122" s="9"/>
    </row>
    <row r="123" spans="1:17" ht="15" customHeight="1" x14ac:dyDescent="0.2">
      <c r="A123" s="9"/>
      <c r="B123" s="9"/>
      <c r="C123" s="9"/>
      <c r="D123" s="9"/>
      <c r="E123" s="9"/>
      <c r="F123" s="13"/>
      <c r="G123" s="14"/>
      <c r="H123" s="9"/>
      <c r="I123" s="15"/>
      <c r="J123" s="15"/>
      <c r="K123" s="15"/>
      <c r="L123" s="9"/>
      <c r="M123" s="9"/>
      <c r="N123" s="15"/>
      <c r="O123" s="9"/>
      <c r="P123" s="9"/>
      <c r="Q123" s="9"/>
    </row>
    <row r="124" spans="1:17" ht="15" customHeight="1" x14ac:dyDescent="0.2">
      <c r="A124" s="9"/>
      <c r="B124" s="9"/>
      <c r="C124" s="9"/>
      <c r="D124" s="9"/>
      <c r="E124" s="9"/>
      <c r="F124" s="13"/>
      <c r="G124" s="9"/>
      <c r="H124" s="9"/>
      <c r="I124" s="15"/>
      <c r="J124" s="15"/>
      <c r="K124" s="15"/>
      <c r="L124" s="9"/>
      <c r="M124" s="15"/>
      <c r="N124" s="9"/>
      <c r="O124" s="15"/>
      <c r="P124" s="9"/>
      <c r="Q124" s="9"/>
    </row>
    <row r="125" spans="1:17" ht="15" customHeight="1" x14ac:dyDescent="0.2">
      <c r="A125" s="9"/>
      <c r="B125" s="9"/>
      <c r="C125" s="9"/>
      <c r="D125" s="9"/>
      <c r="E125" s="9"/>
      <c r="F125" s="13"/>
      <c r="G125" s="14"/>
      <c r="H125" s="9"/>
      <c r="I125" s="15"/>
      <c r="J125" s="15"/>
      <c r="K125" s="15"/>
      <c r="L125" s="9"/>
      <c r="M125" s="9"/>
      <c r="N125" s="15"/>
      <c r="O125" s="9"/>
      <c r="P125" s="9"/>
      <c r="Q125" s="9"/>
    </row>
    <row r="126" spans="1:17" ht="15" customHeight="1" x14ac:dyDescent="0.2">
      <c r="A126" s="9"/>
      <c r="B126" s="9"/>
      <c r="C126" s="9"/>
      <c r="D126" s="9"/>
      <c r="E126" s="9"/>
      <c r="F126" s="13"/>
      <c r="G126" s="9"/>
      <c r="H126" s="9"/>
      <c r="I126" s="15"/>
      <c r="J126" s="15"/>
      <c r="K126" s="15"/>
      <c r="L126" s="9"/>
      <c r="M126" s="15"/>
      <c r="N126" s="9"/>
      <c r="O126" s="15"/>
      <c r="P126" s="9"/>
      <c r="Q126" s="9"/>
    </row>
    <row r="127" spans="1:17" ht="15" customHeight="1" x14ac:dyDescent="0.2">
      <c r="A127" s="9"/>
      <c r="B127" s="9"/>
      <c r="C127" s="9"/>
      <c r="D127" s="9"/>
      <c r="E127" s="9"/>
      <c r="F127" s="13"/>
      <c r="G127" s="14"/>
      <c r="H127" s="9"/>
      <c r="I127" s="15"/>
      <c r="J127" s="15"/>
      <c r="K127" s="15"/>
      <c r="L127" s="9"/>
      <c r="M127" s="9"/>
      <c r="N127" s="15"/>
      <c r="O127" s="9"/>
      <c r="P127" s="9"/>
      <c r="Q127" s="9"/>
    </row>
    <row r="128" spans="1:17" ht="15" customHeight="1" x14ac:dyDescent="0.2">
      <c r="A128" s="9"/>
      <c r="B128" s="9"/>
      <c r="C128" s="9"/>
      <c r="D128" s="9"/>
      <c r="E128" s="9"/>
      <c r="F128" s="13"/>
      <c r="G128" s="9"/>
      <c r="H128" s="9"/>
      <c r="I128" s="15"/>
      <c r="J128" s="15"/>
      <c r="K128" s="15"/>
      <c r="L128" s="9"/>
      <c r="M128" s="15"/>
      <c r="N128" s="9"/>
      <c r="O128" s="15"/>
      <c r="P128" s="9"/>
      <c r="Q128" s="9"/>
    </row>
    <row r="129" spans="1:17" ht="15" customHeight="1" x14ac:dyDescent="0.2">
      <c r="A129" s="9"/>
      <c r="B129" s="9"/>
      <c r="C129" s="9"/>
      <c r="D129" s="9"/>
      <c r="E129" s="9"/>
      <c r="F129" s="13"/>
      <c r="G129" s="14"/>
      <c r="H129" s="9"/>
      <c r="I129" s="15"/>
      <c r="J129" s="15"/>
      <c r="K129" s="15"/>
      <c r="L129" s="9"/>
      <c r="M129" s="9"/>
      <c r="N129" s="15"/>
      <c r="O129" s="9"/>
      <c r="P129" s="9"/>
      <c r="Q129" s="9"/>
    </row>
    <row r="130" spans="1:17" ht="15" customHeight="1" x14ac:dyDescent="0.2">
      <c r="A130" s="9"/>
      <c r="B130" s="9"/>
      <c r="C130" s="9"/>
      <c r="D130" s="9"/>
      <c r="E130" s="9"/>
      <c r="F130" s="13"/>
      <c r="G130" s="9"/>
      <c r="H130" s="9"/>
      <c r="I130" s="15"/>
      <c r="J130" s="15"/>
      <c r="K130" s="15"/>
      <c r="L130" s="9"/>
      <c r="M130" s="15"/>
      <c r="N130" s="9"/>
      <c r="O130" s="15"/>
      <c r="P130" s="9"/>
      <c r="Q130" s="9"/>
    </row>
    <row r="131" spans="1:17" ht="15" customHeight="1" x14ac:dyDescent="0.2">
      <c r="A131" s="9"/>
      <c r="B131" s="9"/>
      <c r="C131" s="9"/>
      <c r="D131" s="9"/>
      <c r="E131" s="9"/>
      <c r="F131" s="13"/>
      <c r="G131" s="14"/>
      <c r="H131" s="9"/>
      <c r="I131" s="15"/>
      <c r="J131" s="15"/>
      <c r="K131" s="15"/>
      <c r="L131" s="9"/>
      <c r="M131" s="9"/>
      <c r="N131" s="15"/>
      <c r="O131" s="9"/>
      <c r="P131" s="9"/>
      <c r="Q131" s="9"/>
    </row>
    <row r="132" spans="1:17" ht="15" customHeight="1" x14ac:dyDescent="0.2">
      <c r="A132" s="9"/>
      <c r="B132" s="9"/>
      <c r="C132" s="9"/>
      <c r="D132" s="9"/>
      <c r="E132" s="9"/>
      <c r="F132" s="13"/>
      <c r="G132" s="9"/>
      <c r="H132" s="9"/>
      <c r="I132" s="15"/>
      <c r="J132" s="15"/>
      <c r="K132" s="15"/>
      <c r="L132" s="9"/>
      <c r="M132" s="15"/>
      <c r="N132" s="9"/>
      <c r="O132" s="15"/>
      <c r="P132" s="9"/>
      <c r="Q132" s="9"/>
    </row>
    <row r="133" spans="1:17" ht="15" customHeight="1" x14ac:dyDescent="0.2">
      <c r="A133" s="9"/>
      <c r="B133" s="9"/>
      <c r="C133" s="9"/>
      <c r="D133" s="9"/>
      <c r="E133" s="9"/>
      <c r="F133" s="13"/>
      <c r="G133" s="14"/>
      <c r="H133" s="9"/>
      <c r="I133" s="15"/>
      <c r="J133" s="15"/>
      <c r="K133" s="15"/>
      <c r="L133" s="9"/>
      <c r="M133" s="9"/>
      <c r="N133" s="15"/>
      <c r="O133" s="9"/>
      <c r="P133" s="9"/>
      <c r="Q133" s="9"/>
    </row>
    <row r="134" spans="1:17" ht="15" customHeight="1" x14ac:dyDescent="0.2">
      <c r="A134" s="9"/>
      <c r="B134" s="9"/>
      <c r="C134" s="9"/>
      <c r="D134" s="9"/>
      <c r="E134" s="9"/>
      <c r="F134" s="13"/>
      <c r="G134" s="9"/>
      <c r="H134" s="9"/>
      <c r="I134" s="15"/>
      <c r="J134" s="15"/>
      <c r="K134" s="15"/>
      <c r="L134" s="9"/>
      <c r="M134" s="15"/>
      <c r="N134" s="9"/>
      <c r="O134" s="15"/>
      <c r="P134" s="9"/>
      <c r="Q134" s="9"/>
    </row>
    <row r="135" spans="1:17" ht="15" customHeight="1" x14ac:dyDescent="0.2">
      <c r="A135" s="9"/>
      <c r="B135" s="9"/>
      <c r="C135" s="9"/>
      <c r="D135" s="9"/>
      <c r="E135" s="9"/>
      <c r="F135" s="13"/>
      <c r="G135" s="14"/>
      <c r="H135" s="9"/>
      <c r="I135" s="15"/>
      <c r="J135" s="15"/>
      <c r="K135" s="15"/>
      <c r="L135" s="9"/>
      <c r="M135" s="9"/>
      <c r="N135" s="15"/>
      <c r="O135" s="9"/>
      <c r="P135" s="9"/>
      <c r="Q135" s="9"/>
    </row>
    <row r="136" spans="1:17" ht="15" customHeight="1" x14ac:dyDescent="0.2">
      <c r="A136" s="9"/>
      <c r="B136" s="9"/>
      <c r="C136" s="9"/>
      <c r="D136" s="9"/>
      <c r="E136" s="9"/>
      <c r="F136" s="13"/>
      <c r="G136" s="9"/>
      <c r="H136" s="9"/>
      <c r="I136" s="15"/>
      <c r="J136" s="15"/>
      <c r="K136" s="15"/>
      <c r="L136" s="9"/>
      <c r="M136" s="15"/>
      <c r="N136" s="9"/>
      <c r="O136" s="15"/>
      <c r="P136" s="9"/>
      <c r="Q136" s="9"/>
    </row>
    <row r="137" spans="1:17" ht="15" customHeight="1" x14ac:dyDescent="0.2">
      <c r="A137" s="9"/>
      <c r="B137" s="9"/>
      <c r="C137" s="9"/>
      <c r="D137" s="9"/>
      <c r="E137" s="9"/>
      <c r="F137" s="13"/>
      <c r="G137" s="14"/>
      <c r="H137" s="9"/>
      <c r="I137" s="15"/>
      <c r="J137" s="15"/>
      <c r="K137" s="15"/>
      <c r="L137" s="9"/>
      <c r="M137" s="9"/>
      <c r="N137" s="15"/>
      <c r="O137" s="9"/>
      <c r="P137" s="9"/>
      <c r="Q137" s="9"/>
    </row>
    <row r="138" spans="1:17" ht="15" customHeight="1" x14ac:dyDescent="0.2">
      <c r="A138" s="9"/>
      <c r="B138" s="9"/>
      <c r="C138" s="9"/>
      <c r="D138" s="9"/>
      <c r="E138" s="9"/>
      <c r="F138" s="13"/>
      <c r="G138" s="9"/>
      <c r="H138" s="9"/>
      <c r="I138" s="15"/>
      <c r="J138" s="15"/>
      <c r="K138" s="15"/>
      <c r="L138" s="9"/>
      <c r="M138" s="15"/>
      <c r="N138" s="9"/>
      <c r="O138" s="15"/>
      <c r="P138" s="9"/>
      <c r="Q138" s="9"/>
    </row>
    <row r="139" spans="1:17" ht="15" customHeight="1" x14ac:dyDescent="0.2">
      <c r="A139" s="9"/>
      <c r="B139" s="9"/>
      <c r="C139" s="9"/>
      <c r="D139" s="9"/>
      <c r="E139" s="9"/>
      <c r="F139" s="13"/>
      <c r="G139" s="14"/>
      <c r="H139" s="9"/>
      <c r="I139" s="15"/>
      <c r="J139" s="15"/>
      <c r="K139" s="15"/>
      <c r="L139" s="9"/>
      <c r="M139" s="9"/>
      <c r="N139" s="15"/>
      <c r="O139" s="9"/>
      <c r="P139" s="9"/>
      <c r="Q139" s="9"/>
    </row>
    <row r="140" spans="1:17" ht="15" customHeight="1" x14ac:dyDescent="0.2">
      <c r="A140" s="9"/>
      <c r="B140" s="9"/>
      <c r="C140" s="9"/>
      <c r="D140" s="9"/>
      <c r="E140" s="9"/>
      <c r="F140" s="13"/>
      <c r="G140" s="9"/>
      <c r="H140" s="9"/>
      <c r="I140" s="15"/>
      <c r="J140" s="15"/>
      <c r="K140" s="15"/>
      <c r="L140" s="9"/>
      <c r="M140" s="15"/>
      <c r="N140" s="9"/>
      <c r="O140" s="15"/>
      <c r="P140" s="9"/>
      <c r="Q140" s="9"/>
    </row>
    <row r="141" spans="1:17" ht="15" customHeight="1" x14ac:dyDescent="0.2">
      <c r="A141" s="9"/>
      <c r="B141" s="9"/>
      <c r="C141" s="9"/>
      <c r="D141" s="9"/>
      <c r="E141" s="9"/>
      <c r="F141" s="13"/>
      <c r="G141" s="14"/>
      <c r="H141" s="9"/>
      <c r="I141" s="15"/>
      <c r="J141" s="15"/>
      <c r="K141" s="15"/>
      <c r="L141" s="9"/>
      <c r="M141" s="9"/>
      <c r="N141" s="15"/>
      <c r="O141" s="9"/>
      <c r="P141" s="9"/>
      <c r="Q141" s="9"/>
    </row>
    <row r="142" spans="1:17" ht="15" customHeight="1" x14ac:dyDescent="0.2">
      <c r="A142" s="9"/>
      <c r="B142" s="9"/>
      <c r="C142" s="9"/>
      <c r="D142" s="9"/>
      <c r="E142" s="9"/>
      <c r="F142" s="13"/>
      <c r="G142" s="9"/>
      <c r="H142" s="9"/>
      <c r="I142" s="15"/>
      <c r="J142" s="15"/>
      <c r="K142" s="15"/>
      <c r="L142" s="9"/>
      <c r="M142" s="15"/>
      <c r="N142" s="9"/>
      <c r="O142" s="15"/>
      <c r="P142" s="9"/>
      <c r="Q142" s="9"/>
    </row>
    <row r="143" spans="1:17" ht="15" customHeight="1" x14ac:dyDescent="0.2">
      <c r="A143" s="9"/>
      <c r="B143" s="9"/>
      <c r="C143" s="9"/>
      <c r="D143" s="9"/>
      <c r="E143" s="9"/>
      <c r="F143" s="13"/>
      <c r="G143" s="14"/>
      <c r="H143" s="9"/>
      <c r="I143" s="15"/>
      <c r="J143" s="15"/>
      <c r="K143" s="15"/>
      <c r="L143" s="9"/>
      <c r="M143" s="9"/>
      <c r="N143" s="15"/>
      <c r="O143" s="9"/>
      <c r="P143" s="9"/>
      <c r="Q143" s="9"/>
    </row>
    <row r="144" spans="1:17" ht="15" customHeight="1" x14ac:dyDescent="0.2">
      <c r="A144" s="9"/>
      <c r="B144" s="9"/>
      <c r="C144" s="9"/>
      <c r="D144" s="9"/>
      <c r="E144" s="9"/>
      <c r="F144" s="13"/>
      <c r="G144" s="9"/>
      <c r="H144" s="9"/>
      <c r="I144" s="15"/>
      <c r="J144" s="15"/>
      <c r="K144" s="15"/>
      <c r="L144" s="9"/>
      <c r="M144" s="15"/>
      <c r="N144" s="9"/>
      <c r="O144" s="15"/>
      <c r="P144" s="9"/>
      <c r="Q144" s="9"/>
    </row>
    <row r="145" spans="1:17" ht="15" customHeight="1" x14ac:dyDescent="0.2">
      <c r="A145" s="9"/>
      <c r="B145" s="9"/>
      <c r="C145" s="9"/>
      <c r="D145" s="9"/>
      <c r="E145" s="9"/>
      <c r="F145" s="13"/>
      <c r="G145" s="14"/>
      <c r="H145" s="9"/>
      <c r="I145" s="15"/>
      <c r="J145" s="15"/>
      <c r="K145" s="15"/>
      <c r="L145" s="9"/>
      <c r="M145" s="9"/>
      <c r="N145" s="15"/>
      <c r="O145" s="9"/>
      <c r="P145" s="9"/>
      <c r="Q145" s="9"/>
    </row>
    <row r="146" spans="1:17" ht="15" customHeight="1" x14ac:dyDescent="0.2">
      <c r="A146" s="9"/>
      <c r="B146" s="9"/>
      <c r="C146" s="9"/>
      <c r="D146" s="9"/>
      <c r="E146" s="9"/>
      <c r="F146" s="13"/>
      <c r="G146" s="9"/>
      <c r="H146" s="9"/>
      <c r="I146" s="15"/>
      <c r="J146" s="15"/>
      <c r="K146" s="15"/>
      <c r="L146" s="9"/>
      <c r="M146" s="15"/>
      <c r="N146" s="9"/>
      <c r="O146" s="15"/>
      <c r="P146" s="9"/>
      <c r="Q146" s="9"/>
    </row>
    <row r="147" spans="1:17" ht="15" customHeight="1" x14ac:dyDescent="0.2">
      <c r="A147" s="9"/>
      <c r="B147" s="9"/>
      <c r="C147" s="9"/>
      <c r="D147" s="9"/>
      <c r="E147" s="9"/>
      <c r="F147" s="13"/>
      <c r="G147" s="14"/>
      <c r="H147" s="9"/>
      <c r="I147" s="15"/>
      <c r="J147" s="15"/>
      <c r="K147" s="15"/>
      <c r="L147" s="9"/>
      <c r="M147" s="9"/>
      <c r="N147" s="15"/>
      <c r="O147" s="9"/>
      <c r="P147" s="9"/>
      <c r="Q147" s="9"/>
    </row>
    <row r="148" spans="1:17" ht="15" customHeight="1" x14ac:dyDescent="0.2">
      <c r="A148" s="9"/>
      <c r="B148" s="9"/>
      <c r="C148" s="9"/>
      <c r="D148" s="9"/>
      <c r="E148" s="9"/>
      <c r="F148" s="13"/>
      <c r="G148" s="9"/>
      <c r="H148" s="9"/>
      <c r="I148" s="15"/>
      <c r="J148" s="15"/>
      <c r="K148" s="15"/>
      <c r="L148" s="9"/>
      <c r="M148" s="15"/>
      <c r="N148" s="9"/>
      <c r="O148" s="15"/>
      <c r="P148" s="9"/>
      <c r="Q148" s="9"/>
    </row>
    <row r="149" spans="1:17" ht="15" customHeight="1" x14ac:dyDescent="0.2">
      <c r="A149" s="9"/>
      <c r="B149" s="9"/>
      <c r="C149" s="9"/>
      <c r="D149" s="9"/>
      <c r="E149" s="9"/>
      <c r="F149" s="13"/>
      <c r="G149" s="14"/>
      <c r="H149" s="9"/>
      <c r="I149" s="15"/>
      <c r="J149" s="15"/>
      <c r="K149" s="15"/>
      <c r="L149" s="9"/>
      <c r="M149" s="9"/>
      <c r="N149" s="15"/>
      <c r="O149" s="9"/>
      <c r="P149" s="9"/>
      <c r="Q149" s="9"/>
    </row>
    <row r="150" spans="1:17" ht="15" customHeight="1" x14ac:dyDescent="0.2">
      <c r="A150" s="9"/>
      <c r="B150" s="9"/>
      <c r="C150" s="9"/>
      <c r="D150" s="9"/>
      <c r="E150" s="9"/>
      <c r="F150" s="13"/>
      <c r="G150" s="9"/>
      <c r="H150" s="9"/>
      <c r="I150" s="15"/>
      <c r="J150" s="15"/>
      <c r="K150" s="15"/>
      <c r="L150" s="9"/>
      <c r="M150" s="15"/>
      <c r="N150" s="9"/>
      <c r="O150" s="15"/>
      <c r="P150" s="9"/>
      <c r="Q150" s="9"/>
    </row>
    <row r="151" spans="1:17" ht="15" customHeight="1" x14ac:dyDescent="0.2">
      <c r="A151" s="9"/>
      <c r="B151" s="9"/>
      <c r="C151" s="9"/>
      <c r="D151" s="12"/>
      <c r="E151" s="12"/>
      <c r="F151" s="9"/>
      <c r="G151" s="9"/>
      <c r="H151" s="12"/>
      <c r="I151" s="16"/>
      <c r="J151" s="16"/>
      <c r="K151" s="16"/>
      <c r="L151" s="109"/>
      <c r="M151" s="9"/>
      <c r="N151" s="17"/>
      <c r="O151" s="9"/>
      <c r="P151" s="9"/>
      <c r="Q151" s="9"/>
    </row>
    <row r="152" spans="1:17" ht="15" customHeight="1" x14ac:dyDescent="0.2">
      <c r="A152" s="9"/>
      <c r="B152" s="9"/>
      <c r="C152" s="9"/>
      <c r="D152" s="9"/>
      <c r="E152" s="9"/>
      <c r="F152" s="9"/>
      <c r="G152" s="9"/>
      <c r="H152" s="9"/>
      <c r="I152" s="17"/>
      <c r="J152" s="17"/>
      <c r="K152" s="17"/>
      <c r="L152" s="9"/>
      <c r="M152" s="9"/>
      <c r="N152" s="17"/>
      <c r="O152" s="9"/>
      <c r="P152" s="9"/>
      <c r="Q152" s="9"/>
    </row>
    <row r="153" spans="1:17" ht="15" customHeight="1" x14ac:dyDescent="0.2">
      <c r="A153" s="9"/>
      <c r="B153" s="12"/>
      <c r="C153" s="9"/>
      <c r="D153" s="9"/>
      <c r="E153" s="12"/>
      <c r="F153" s="9"/>
      <c r="G153" s="9"/>
      <c r="H153" s="9"/>
      <c r="I153" s="9"/>
      <c r="J153" s="9"/>
      <c r="K153" s="9"/>
      <c r="L153" s="9"/>
      <c r="M153" s="9"/>
      <c r="N153" s="9"/>
      <c r="O153" s="9"/>
      <c r="P153" s="9"/>
      <c r="Q153" s="9"/>
    </row>
    <row r="154" spans="1:17" ht="15" customHeight="1" x14ac:dyDescent="0.2">
      <c r="A154" s="9"/>
      <c r="B154" s="9"/>
      <c r="C154" s="9"/>
      <c r="D154" s="9"/>
      <c r="E154" s="9"/>
      <c r="F154" s="9"/>
      <c r="G154" s="9"/>
      <c r="H154" s="9"/>
      <c r="I154" s="9"/>
      <c r="J154" s="9"/>
      <c r="K154" s="9"/>
      <c r="L154" s="9"/>
      <c r="M154" s="9"/>
      <c r="N154" s="9"/>
      <c r="O154" s="9"/>
      <c r="P154" s="9"/>
      <c r="Q154" s="9"/>
    </row>
    <row r="155" spans="1:17" ht="15" customHeight="1" x14ac:dyDescent="0.2">
      <c r="A155" s="9"/>
      <c r="B155" s="9"/>
      <c r="C155" s="9"/>
      <c r="D155" s="9"/>
      <c r="E155" s="9"/>
      <c r="F155" s="13"/>
      <c r="G155" s="14"/>
      <c r="H155" s="9"/>
      <c r="I155" s="15"/>
      <c r="J155" s="15"/>
      <c r="K155" s="15"/>
      <c r="L155" s="9"/>
      <c r="M155" s="9"/>
      <c r="N155" s="15"/>
      <c r="O155" s="9"/>
      <c r="P155" s="9"/>
      <c r="Q155" s="9"/>
    </row>
    <row r="156" spans="1:17" ht="15" customHeight="1" x14ac:dyDescent="0.2">
      <c r="A156" s="9"/>
      <c r="B156" s="9"/>
      <c r="C156" s="9"/>
      <c r="D156" s="9"/>
      <c r="E156" s="9"/>
      <c r="F156" s="13"/>
      <c r="G156" s="9"/>
      <c r="H156" s="9"/>
      <c r="I156" s="15"/>
      <c r="J156" s="15"/>
      <c r="K156" s="15"/>
      <c r="L156" s="9"/>
      <c r="M156" s="15"/>
      <c r="N156" s="9"/>
      <c r="O156" s="15"/>
      <c r="P156" s="9"/>
      <c r="Q156" s="9"/>
    </row>
    <row r="157" spans="1:17" ht="15" customHeight="1" x14ac:dyDescent="0.2">
      <c r="A157" s="9"/>
      <c r="B157" s="9"/>
      <c r="C157" s="9"/>
      <c r="D157" s="9"/>
      <c r="E157" s="9"/>
      <c r="F157" s="13"/>
      <c r="G157" s="14"/>
      <c r="H157" s="9"/>
      <c r="I157" s="15"/>
      <c r="J157" s="15"/>
      <c r="K157" s="15"/>
      <c r="L157" s="9"/>
      <c r="M157" s="9"/>
      <c r="N157" s="15"/>
      <c r="O157" s="9"/>
      <c r="P157" s="9"/>
      <c r="Q157" s="9"/>
    </row>
    <row r="158" spans="1:17" ht="15" customHeight="1" x14ac:dyDescent="0.2">
      <c r="A158" s="9"/>
      <c r="B158" s="9"/>
      <c r="C158" s="9"/>
      <c r="D158" s="9"/>
      <c r="E158" s="9"/>
      <c r="F158" s="13"/>
      <c r="G158" s="9"/>
      <c r="H158" s="9"/>
      <c r="I158" s="15"/>
      <c r="J158" s="15"/>
      <c r="K158" s="15"/>
      <c r="L158" s="9"/>
      <c r="M158" s="15"/>
      <c r="N158" s="9"/>
      <c r="O158" s="15"/>
      <c r="P158" s="9"/>
      <c r="Q158" s="9"/>
    </row>
    <row r="159" spans="1:17" ht="15" customHeight="1" x14ac:dyDescent="0.2">
      <c r="A159" s="9"/>
      <c r="B159" s="9"/>
      <c r="C159" s="9"/>
      <c r="D159" s="9"/>
      <c r="E159" s="9"/>
      <c r="F159" s="13"/>
      <c r="G159" s="14"/>
      <c r="H159" s="9"/>
      <c r="I159" s="15"/>
      <c r="J159" s="15"/>
      <c r="K159" s="15"/>
      <c r="L159" s="9"/>
      <c r="M159" s="9"/>
      <c r="N159" s="15"/>
      <c r="O159" s="9"/>
      <c r="P159" s="9"/>
      <c r="Q159" s="9"/>
    </row>
    <row r="160" spans="1:17" ht="15" customHeight="1" x14ac:dyDescent="0.2">
      <c r="A160" s="9"/>
      <c r="B160" s="9"/>
      <c r="C160" s="9"/>
      <c r="D160" s="9"/>
      <c r="E160" s="9"/>
      <c r="F160" s="13"/>
      <c r="G160" s="9"/>
      <c r="H160" s="9"/>
      <c r="I160" s="15"/>
      <c r="J160" s="15"/>
      <c r="K160" s="15"/>
      <c r="L160" s="9"/>
      <c r="M160" s="15"/>
      <c r="N160" s="9"/>
      <c r="O160" s="15"/>
      <c r="P160" s="9"/>
      <c r="Q160" s="9"/>
    </row>
    <row r="161" spans="1:17" ht="15" customHeight="1" x14ac:dyDescent="0.2">
      <c r="A161" s="9"/>
      <c r="B161" s="9"/>
      <c r="C161" s="9"/>
      <c r="D161" s="9"/>
      <c r="E161" s="9"/>
      <c r="F161" s="13"/>
      <c r="G161" s="14"/>
      <c r="H161" s="9"/>
      <c r="I161" s="15"/>
      <c r="J161" s="15"/>
      <c r="K161" s="15"/>
      <c r="L161" s="9"/>
      <c r="M161" s="9"/>
      <c r="N161" s="15"/>
      <c r="O161" s="9"/>
      <c r="P161" s="9"/>
      <c r="Q161" s="9"/>
    </row>
    <row r="162" spans="1:17" ht="15" customHeight="1" x14ac:dyDescent="0.2">
      <c r="A162" s="9"/>
      <c r="B162" s="9"/>
      <c r="C162" s="9"/>
      <c r="D162" s="9"/>
      <c r="E162" s="9"/>
      <c r="F162" s="13"/>
      <c r="G162" s="9"/>
      <c r="H162" s="9"/>
      <c r="I162" s="15"/>
      <c r="J162" s="15"/>
      <c r="K162" s="15"/>
      <c r="L162" s="9"/>
      <c r="M162" s="15"/>
      <c r="N162" s="9"/>
      <c r="O162" s="15"/>
      <c r="P162" s="9"/>
      <c r="Q162" s="9"/>
    </row>
    <row r="163" spans="1:17" ht="15" customHeight="1" x14ac:dyDescent="0.2">
      <c r="A163" s="9"/>
      <c r="B163" s="9"/>
      <c r="C163" s="9"/>
      <c r="D163" s="12"/>
      <c r="E163" s="12"/>
      <c r="F163" s="9"/>
      <c r="G163" s="9"/>
      <c r="H163" s="12"/>
      <c r="I163" s="16"/>
      <c r="J163" s="16"/>
      <c r="K163" s="16"/>
      <c r="L163" s="109"/>
      <c r="M163" s="9"/>
      <c r="N163" s="17"/>
      <c r="O163" s="9"/>
      <c r="P163" s="9"/>
      <c r="Q163" s="9"/>
    </row>
    <row r="164" spans="1:17" ht="15" customHeight="1" x14ac:dyDescent="0.2">
      <c r="A164" s="9"/>
      <c r="B164" s="9"/>
      <c r="C164" s="9"/>
      <c r="D164" s="9"/>
      <c r="E164" s="9"/>
      <c r="F164" s="9"/>
      <c r="G164" s="9"/>
      <c r="H164" s="9"/>
      <c r="I164" s="17"/>
      <c r="J164" s="17"/>
      <c r="K164" s="17"/>
      <c r="L164" s="9"/>
      <c r="M164" s="9"/>
      <c r="N164" s="17"/>
      <c r="O164" s="9"/>
      <c r="P164" s="9"/>
      <c r="Q164" s="9"/>
    </row>
    <row r="165" spans="1:17" ht="15" customHeight="1" x14ac:dyDescent="0.2">
      <c r="A165" s="9"/>
      <c r="B165" s="12"/>
      <c r="C165" s="9"/>
      <c r="D165" s="9"/>
      <c r="E165" s="12"/>
      <c r="F165" s="9"/>
      <c r="G165" s="9"/>
      <c r="H165" s="9"/>
      <c r="I165" s="9"/>
      <c r="J165" s="9"/>
      <c r="K165" s="9"/>
      <c r="L165" s="9"/>
      <c r="M165" s="9"/>
      <c r="N165" s="9"/>
      <c r="O165" s="9"/>
      <c r="P165" s="9"/>
      <c r="Q165" s="9"/>
    </row>
    <row r="166" spans="1:17" ht="15" customHeight="1" x14ac:dyDescent="0.2">
      <c r="A166" s="9"/>
      <c r="B166" s="9"/>
      <c r="C166" s="9"/>
      <c r="D166" s="9"/>
      <c r="E166" s="9"/>
      <c r="F166" s="9"/>
      <c r="G166" s="9"/>
      <c r="H166" s="9"/>
      <c r="I166" s="9"/>
      <c r="J166" s="9"/>
      <c r="K166" s="9"/>
      <c r="L166" s="9"/>
      <c r="M166" s="9"/>
      <c r="N166" s="9"/>
      <c r="O166" s="9"/>
      <c r="P166" s="9"/>
      <c r="Q166" s="9"/>
    </row>
    <row r="167" spans="1:17" ht="15" customHeight="1" x14ac:dyDescent="0.2">
      <c r="A167" s="9"/>
      <c r="B167" s="9"/>
      <c r="C167" s="9"/>
      <c r="D167" s="9"/>
      <c r="E167" s="9"/>
      <c r="F167" s="13"/>
      <c r="G167" s="14"/>
      <c r="H167" s="9"/>
      <c r="I167" s="15"/>
      <c r="J167" s="15"/>
      <c r="K167" s="15"/>
      <c r="L167" s="9"/>
      <c r="M167" s="9"/>
      <c r="N167" s="15"/>
      <c r="O167" s="9"/>
      <c r="P167" s="9"/>
      <c r="Q167" s="9"/>
    </row>
    <row r="168" spans="1:17" ht="15" customHeight="1" x14ac:dyDescent="0.2">
      <c r="A168" s="9"/>
      <c r="B168" s="9"/>
      <c r="C168" s="9"/>
      <c r="D168" s="9"/>
      <c r="E168" s="9"/>
      <c r="F168" s="13"/>
      <c r="G168" s="9"/>
      <c r="H168" s="9"/>
      <c r="I168" s="15"/>
      <c r="J168" s="15"/>
      <c r="K168" s="15"/>
      <c r="L168" s="9"/>
      <c r="M168" s="15"/>
      <c r="N168" s="9"/>
      <c r="O168" s="15"/>
      <c r="P168" s="9"/>
      <c r="Q168" s="9"/>
    </row>
    <row r="169" spans="1:17" ht="15" customHeight="1" x14ac:dyDescent="0.2">
      <c r="A169" s="9"/>
      <c r="B169" s="9"/>
      <c r="C169" s="9"/>
      <c r="D169" s="9"/>
      <c r="E169" s="9"/>
      <c r="F169" s="13"/>
      <c r="G169" s="14"/>
      <c r="H169" s="9"/>
      <c r="I169" s="15"/>
      <c r="J169" s="15"/>
      <c r="K169" s="15"/>
      <c r="L169" s="9"/>
      <c r="M169" s="9"/>
      <c r="N169" s="15"/>
      <c r="O169" s="9"/>
      <c r="P169" s="9"/>
      <c r="Q169" s="9"/>
    </row>
    <row r="170" spans="1:17" ht="15" customHeight="1" x14ac:dyDescent="0.2">
      <c r="A170" s="9"/>
      <c r="B170" s="9"/>
      <c r="C170" s="9"/>
      <c r="D170" s="9"/>
      <c r="E170" s="9"/>
      <c r="F170" s="13"/>
      <c r="G170" s="9"/>
      <c r="H170" s="9"/>
      <c r="I170" s="15"/>
      <c r="J170" s="15"/>
      <c r="K170" s="15"/>
      <c r="L170" s="9"/>
      <c r="M170" s="15"/>
      <c r="N170" s="9"/>
      <c r="O170" s="15"/>
      <c r="P170" s="9"/>
      <c r="Q170" s="9"/>
    </row>
    <row r="171" spans="1:17" ht="15" customHeight="1" x14ac:dyDescent="0.2">
      <c r="A171" s="9"/>
      <c r="B171" s="9"/>
      <c r="C171" s="9"/>
      <c r="D171" s="9"/>
      <c r="E171" s="9"/>
      <c r="F171" s="13"/>
      <c r="G171" s="14"/>
      <c r="H171" s="9"/>
      <c r="I171" s="15"/>
      <c r="J171" s="15"/>
      <c r="K171" s="15"/>
      <c r="L171" s="9"/>
      <c r="M171" s="9"/>
      <c r="N171" s="15"/>
      <c r="O171" s="9"/>
      <c r="P171" s="9"/>
      <c r="Q171" s="9"/>
    </row>
    <row r="172" spans="1:17" ht="15" customHeight="1" x14ac:dyDescent="0.2">
      <c r="A172" s="9"/>
      <c r="B172" s="9"/>
      <c r="C172" s="9"/>
      <c r="D172" s="9"/>
      <c r="E172" s="9"/>
      <c r="F172" s="13"/>
      <c r="G172" s="9"/>
      <c r="H172" s="9"/>
      <c r="I172" s="15"/>
      <c r="J172" s="15"/>
      <c r="K172" s="15"/>
      <c r="L172" s="9"/>
      <c r="M172" s="15"/>
      <c r="N172" s="9"/>
      <c r="O172" s="15"/>
      <c r="P172" s="9"/>
      <c r="Q172" s="9"/>
    </row>
    <row r="173" spans="1:17" ht="15" customHeight="1" x14ac:dyDescent="0.2">
      <c r="A173" s="9"/>
      <c r="B173" s="9"/>
      <c r="C173" s="9"/>
      <c r="D173" s="9"/>
      <c r="E173" s="9"/>
      <c r="F173" s="13"/>
      <c r="G173" s="14"/>
      <c r="H173" s="9"/>
      <c r="I173" s="15"/>
      <c r="J173" s="15"/>
      <c r="K173" s="15"/>
      <c r="L173" s="9"/>
      <c r="M173" s="9"/>
      <c r="N173" s="15"/>
      <c r="O173" s="9"/>
      <c r="P173" s="9"/>
      <c r="Q173" s="9"/>
    </row>
    <row r="174" spans="1:17" ht="15" customHeight="1" x14ac:dyDescent="0.2">
      <c r="A174" s="9"/>
      <c r="B174" s="9"/>
      <c r="C174" s="9"/>
      <c r="D174" s="9"/>
      <c r="E174" s="9"/>
      <c r="F174" s="13"/>
      <c r="G174" s="9"/>
      <c r="H174" s="9"/>
      <c r="I174" s="15"/>
      <c r="J174" s="15"/>
      <c r="K174" s="15"/>
      <c r="L174" s="9"/>
      <c r="M174" s="15"/>
      <c r="N174" s="9"/>
      <c r="O174" s="15"/>
      <c r="P174" s="9"/>
      <c r="Q174" s="9"/>
    </row>
    <row r="175" spans="1:17" ht="15" customHeight="1" x14ac:dyDescent="0.2">
      <c r="A175" s="9"/>
      <c r="B175" s="9"/>
      <c r="C175" s="9"/>
      <c r="D175" s="9"/>
      <c r="E175" s="9"/>
      <c r="F175" s="13"/>
      <c r="G175" s="14"/>
      <c r="H175" s="9"/>
      <c r="I175" s="15"/>
      <c r="J175" s="15"/>
      <c r="K175" s="15"/>
      <c r="L175" s="9"/>
      <c r="M175" s="9"/>
      <c r="N175" s="15"/>
      <c r="O175" s="9"/>
      <c r="P175" s="9"/>
      <c r="Q175" s="9"/>
    </row>
    <row r="176" spans="1:17" ht="15" customHeight="1" x14ac:dyDescent="0.2">
      <c r="A176" s="9"/>
      <c r="B176" s="9"/>
      <c r="C176" s="9"/>
      <c r="D176" s="9"/>
      <c r="E176" s="9"/>
      <c r="F176" s="13"/>
      <c r="G176" s="9"/>
      <c r="H176" s="9"/>
      <c r="I176" s="15"/>
      <c r="J176" s="15"/>
      <c r="K176" s="15"/>
      <c r="L176" s="9"/>
      <c r="M176" s="15"/>
      <c r="N176" s="9"/>
      <c r="O176" s="15"/>
      <c r="P176" s="9"/>
      <c r="Q176" s="9"/>
    </row>
    <row r="177" spans="1:17" ht="15" customHeight="1" x14ac:dyDescent="0.2">
      <c r="A177" s="9"/>
      <c r="B177" s="9"/>
      <c r="C177" s="9"/>
      <c r="D177" s="9"/>
      <c r="E177" s="9"/>
      <c r="F177" s="13"/>
      <c r="G177" s="14"/>
      <c r="H177" s="9"/>
      <c r="I177" s="15"/>
      <c r="J177" s="15"/>
      <c r="K177" s="15"/>
      <c r="L177" s="9"/>
      <c r="M177" s="9"/>
      <c r="N177" s="15"/>
      <c r="O177" s="9"/>
      <c r="P177" s="9"/>
      <c r="Q177" s="9"/>
    </row>
    <row r="178" spans="1:17" ht="15" customHeight="1" x14ac:dyDescent="0.2">
      <c r="A178" s="9"/>
      <c r="B178" s="9"/>
      <c r="C178" s="9"/>
      <c r="D178" s="9"/>
      <c r="E178" s="9"/>
      <c r="F178" s="13"/>
      <c r="G178" s="9"/>
      <c r="H178" s="9"/>
      <c r="I178" s="15"/>
      <c r="J178" s="15"/>
      <c r="K178" s="15"/>
      <c r="L178" s="9"/>
      <c r="M178" s="15"/>
      <c r="N178" s="9"/>
      <c r="O178" s="15"/>
      <c r="P178" s="9"/>
      <c r="Q178" s="9"/>
    </row>
    <row r="179" spans="1:17" ht="15" customHeight="1" x14ac:dyDescent="0.2">
      <c r="A179" s="9"/>
      <c r="B179" s="9"/>
      <c r="C179" s="9"/>
      <c r="D179" s="9"/>
      <c r="E179" s="9"/>
      <c r="F179" s="13"/>
      <c r="G179" s="14"/>
      <c r="H179" s="9"/>
      <c r="I179" s="15"/>
      <c r="J179" s="15"/>
      <c r="K179" s="15"/>
      <c r="L179" s="9"/>
      <c r="M179" s="9"/>
      <c r="N179" s="15"/>
      <c r="O179" s="9"/>
      <c r="P179" s="9"/>
      <c r="Q179" s="9"/>
    </row>
    <row r="180" spans="1:17" ht="15" customHeight="1" x14ac:dyDescent="0.2">
      <c r="A180" s="9"/>
      <c r="B180" s="9"/>
      <c r="C180" s="9"/>
      <c r="D180" s="9"/>
      <c r="E180" s="9"/>
      <c r="F180" s="13"/>
      <c r="G180" s="9"/>
      <c r="H180" s="9"/>
      <c r="I180" s="15"/>
      <c r="J180" s="15"/>
      <c r="K180" s="15"/>
      <c r="L180" s="9"/>
      <c r="M180" s="15"/>
      <c r="N180" s="9"/>
      <c r="O180" s="15"/>
      <c r="P180" s="9"/>
      <c r="Q180" s="9"/>
    </row>
    <row r="181" spans="1:17" ht="15" customHeight="1" x14ac:dyDescent="0.2">
      <c r="A181" s="9"/>
      <c r="B181" s="9"/>
      <c r="C181" s="9"/>
      <c r="D181" s="9"/>
      <c r="E181" s="9"/>
      <c r="F181" s="13"/>
      <c r="G181" s="14"/>
      <c r="H181" s="9"/>
      <c r="I181" s="15"/>
      <c r="J181" s="15"/>
      <c r="K181" s="15"/>
      <c r="L181" s="9"/>
      <c r="M181" s="9"/>
      <c r="N181" s="15"/>
      <c r="O181" s="9"/>
      <c r="P181" s="9"/>
      <c r="Q181" s="9"/>
    </row>
    <row r="182" spans="1:17" ht="15" customHeight="1" x14ac:dyDescent="0.2">
      <c r="A182" s="9"/>
      <c r="B182" s="9"/>
      <c r="C182" s="9"/>
      <c r="D182" s="9"/>
      <c r="E182" s="9"/>
      <c r="F182" s="13"/>
      <c r="G182" s="9"/>
      <c r="H182" s="9"/>
      <c r="I182" s="15"/>
      <c r="J182" s="15"/>
      <c r="K182" s="15"/>
      <c r="L182" s="9"/>
      <c r="M182" s="15"/>
      <c r="N182" s="9"/>
      <c r="O182" s="15"/>
      <c r="P182" s="9"/>
      <c r="Q182" s="9"/>
    </row>
    <row r="183" spans="1:17" ht="15" customHeight="1" x14ac:dyDescent="0.2">
      <c r="A183" s="9"/>
      <c r="B183" s="9"/>
      <c r="C183" s="9"/>
      <c r="D183" s="9"/>
      <c r="E183" s="9"/>
      <c r="F183" s="13"/>
      <c r="G183" s="14"/>
      <c r="H183" s="9"/>
      <c r="I183" s="15"/>
      <c r="J183" s="15"/>
      <c r="K183" s="15"/>
      <c r="L183" s="9"/>
      <c r="M183" s="9"/>
      <c r="N183" s="15"/>
      <c r="O183" s="9"/>
      <c r="P183" s="9"/>
      <c r="Q183" s="9"/>
    </row>
    <row r="184" spans="1:17" ht="15" customHeight="1" x14ac:dyDescent="0.2">
      <c r="A184" s="9"/>
      <c r="B184" s="9"/>
      <c r="C184" s="9"/>
      <c r="D184" s="9"/>
      <c r="E184" s="9"/>
      <c r="F184" s="13"/>
      <c r="G184" s="9"/>
      <c r="H184" s="9"/>
      <c r="I184" s="15"/>
      <c r="J184" s="15"/>
      <c r="K184" s="15"/>
      <c r="L184" s="9"/>
      <c r="M184" s="15"/>
      <c r="N184" s="9"/>
      <c r="O184" s="15"/>
      <c r="P184" s="9"/>
      <c r="Q184" s="9"/>
    </row>
    <row r="185" spans="1:17" ht="15" customHeight="1" x14ac:dyDescent="0.2">
      <c r="A185" s="9"/>
      <c r="B185" s="9"/>
      <c r="C185" s="9"/>
      <c r="D185" s="9"/>
      <c r="E185" s="9"/>
      <c r="F185" s="13"/>
      <c r="G185" s="14"/>
      <c r="H185" s="9"/>
      <c r="I185" s="15"/>
      <c r="J185" s="15"/>
      <c r="K185" s="15"/>
      <c r="L185" s="9"/>
      <c r="M185" s="9"/>
      <c r="N185" s="15"/>
      <c r="O185" s="9"/>
      <c r="P185" s="9"/>
      <c r="Q185" s="9"/>
    </row>
    <row r="186" spans="1:17" ht="15" customHeight="1" x14ac:dyDescent="0.2">
      <c r="A186" s="9"/>
      <c r="B186" s="9"/>
      <c r="C186" s="9"/>
      <c r="D186" s="9"/>
      <c r="E186" s="9"/>
      <c r="F186" s="13"/>
      <c r="G186" s="9"/>
      <c r="H186" s="9"/>
      <c r="I186" s="15"/>
      <c r="J186" s="15"/>
      <c r="K186" s="15"/>
      <c r="L186" s="9"/>
      <c r="M186" s="15"/>
      <c r="N186" s="9"/>
      <c r="O186" s="15"/>
      <c r="P186" s="9"/>
      <c r="Q186" s="9"/>
    </row>
    <row r="187" spans="1:17" ht="15" customHeight="1" x14ac:dyDescent="0.2">
      <c r="A187" s="9"/>
      <c r="B187" s="9"/>
      <c r="C187" s="9"/>
      <c r="D187" s="9"/>
      <c r="E187" s="9"/>
      <c r="F187" s="13"/>
      <c r="G187" s="14"/>
      <c r="H187" s="9"/>
      <c r="I187" s="15"/>
      <c r="J187" s="15"/>
      <c r="K187" s="15"/>
      <c r="L187" s="9"/>
      <c r="M187" s="9"/>
      <c r="N187" s="15"/>
      <c r="O187" s="9"/>
      <c r="P187" s="9"/>
      <c r="Q187" s="9"/>
    </row>
    <row r="188" spans="1:17" ht="15" customHeight="1" x14ac:dyDescent="0.2">
      <c r="A188" s="9"/>
      <c r="B188" s="9"/>
      <c r="C188" s="9"/>
      <c r="D188" s="9"/>
      <c r="E188" s="9"/>
      <c r="F188" s="13"/>
      <c r="G188" s="9"/>
      <c r="H188" s="9"/>
      <c r="I188" s="15"/>
      <c r="J188" s="15"/>
      <c r="K188" s="15"/>
      <c r="L188" s="9"/>
      <c r="M188" s="15"/>
      <c r="N188" s="9"/>
      <c r="O188" s="15"/>
      <c r="P188" s="9"/>
      <c r="Q188" s="9"/>
    </row>
    <row r="189" spans="1:17" ht="15" customHeight="1" x14ac:dyDescent="0.2">
      <c r="A189" s="9"/>
      <c r="B189" s="9"/>
      <c r="C189" s="9"/>
      <c r="D189" s="9"/>
      <c r="E189" s="9"/>
      <c r="F189" s="13"/>
      <c r="G189" s="14"/>
      <c r="H189" s="9"/>
      <c r="I189" s="15"/>
      <c r="J189" s="15"/>
      <c r="K189" s="15"/>
      <c r="L189" s="9"/>
      <c r="M189" s="9"/>
      <c r="N189" s="15"/>
      <c r="O189" s="9"/>
      <c r="P189" s="9"/>
      <c r="Q189" s="9"/>
    </row>
    <row r="190" spans="1:17" ht="15" customHeight="1" x14ac:dyDescent="0.2">
      <c r="A190" s="9"/>
      <c r="B190" s="9"/>
      <c r="C190" s="9"/>
      <c r="D190" s="9"/>
      <c r="E190" s="9"/>
      <c r="F190" s="13"/>
      <c r="G190" s="9"/>
      <c r="H190" s="9"/>
      <c r="I190" s="15"/>
      <c r="J190" s="15"/>
      <c r="K190" s="15"/>
      <c r="L190" s="9"/>
      <c r="M190" s="15"/>
      <c r="N190" s="9"/>
      <c r="O190" s="15"/>
      <c r="P190" s="9"/>
      <c r="Q190" s="9"/>
    </row>
    <row r="191" spans="1:17" ht="15" customHeight="1" x14ac:dyDescent="0.2">
      <c r="A191" s="9"/>
      <c r="B191" s="9"/>
      <c r="C191" s="9"/>
      <c r="D191" s="9"/>
      <c r="E191" s="9"/>
      <c r="F191" s="13"/>
      <c r="G191" s="14"/>
      <c r="H191" s="9"/>
      <c r="I191" s="15"/>
      <c r="J191" s="15"/>
      <c r="K191" s="15"/>
      <c r="L191" s="9"/>
      <c r="M191" s="9"/>
      <c r="N191" s="15"/>
      <c r="O191" s="9"/>
      <c r="P191" s="9"/>
      <c r="Q191" s="9"/>
    </row>
    <row r="192" spans="1:17" ht="15" customHeight="1" x14ac:dyDescent="0.2">
      <c r="A192" s="9"/>
      <c r="B192" s="9"/>
      <c r="C192" s="9"/>
      <c r="D192" s="9"/>
      <c r="E192" s="9"/>
      <c r="F192" s="13"/>
      <c r="G192" s="9"/>
      <c r="H192" s="9"/>
      <c r="I192" s="15"/>
      <c r="J192" s="15"/>
      <c r="K192" s="15"/>
      <c r="L192" s="9"/>
      <c r="M192" s="15"/>
      <c r="N192" s="9"/>
      <c r="O192" s="15"/>
      <c r="P192" s="9"/>
      <c r="Q192" s="9"/>
    </row>
    <row r="193" spans="1:17" ht="15" customHeight="1" x14ac:dyDescent="0.2">
      <c r="A193" s="9"/>
      <c r="B193" s="9"/>
      <c r="C193" s="9"/>
      <c r="D193" s="9"/>
      <c r="E193" s="9"/>
      <c r="F193" s="13"/>
      <c r="G193" s="14"/>
      <c r="H193" s="9"/>
      <c r="I193" s="15"/>
      <c r="J193" s="15"/>
      <c r="K193" s="15"/>
      <c r="L193" s="9"/>
      <c r="M193" s="9"/>
      <c r="N193" s="15"/>
      <c r="O193" s="9"/>
      <c r="P193" s="9"/>
      <c r="Q193" s="9"/>
    </row>
    <row r="194" spans="1:17" ht="15" customHeight="1" x14ac:dyDescent="0.2">
      <c r="A194" s="9"/>
      <c r="B194" s="9"/>
      <c r="C194" s="9"/>
      <c r="D194" s="9"/>
      <c r="E194" s="9"/>
      <c r="F194" s="13"/>
      <c r="G194" s="9"/>
      <c r="H194" s="9"/>
      <c r="I194" s="15"/>
      <c r="J194" s="15"/>
      <c r="K194" s="15"/>
      <c r="L194" s="9"/>
      <c r="M194" s="15"/>
      <c r="N194" s="9"/>
      <c r="O194" s="15"/>
      <c r="P194" s="9"/>
      <c r="Q194" s="9"/>
    </row>
    <row r="195" spans="1:17" ht="15" customHeight="1" x14ac:dyDescent="0.2">
      <c r="A195" s="9"/>
      <c r="B195" s="9"/>
      <c r="C195" s="9"/>
      <c r="D195" s="12"/>
      <c r="E195" s="12"/>
      <c r="F195" s="9"/>
      <c r="G195" s="9"/>
      <c r="H195" s="12"/>
      <c r="I195" s="16"/>
      <c r="J195" s="16"/>
      <c r="K195" s="16"/>
      <c r="L195" s="109"/>
      <c r="M195" s="9"/>
      <c r="N195" s="17"/>
      <c r="O195" s="9"/>
      <c r="P195" s="9"/>
      <c r="Q195" s="9"/>
    </row>
    <row r="196" spans="1:17" ht="15" customHeight="1" x14ac:dyDescent="0.2">
      <c r="A196" s="9"/>
      <c r="B196" s="9"/>
      <c r="C196" s="9"/>
      <c r="D196" s="9"/>
      <c r="E196" s="9"/>
      <c r="F196" s="9"/>
      <c r="G196" s="9"/>
      <c r="H196" s="9"/>
      <c r="I196" s="17"/>
      <c r="J196" s="17"/>
      <c r="K196" s="17"/>
      <c r="L196" s="9"/>
      <c r="M196" s="110"/>
      <c r="N196" s="17"/>
      <c r="O196" s="9"/>
      <c r="P196" s="9"/>
      <c r="Q196" s="9"/>
    </row>
    <row r="197" spans="1:17" ht="15" customHeight="1" x14ac:dyDescent="0.2">
      <c r="A197" s="9"/>
      <c r="B197" s="12"/>
      <c r="C197" s="9"/>
      <c r="D197" s="9"/>
      <c r="E197" s="12"/>
      <c r="F197" s="9"/>
      <c r="G197" s="9"/>
      <c r="H197" s="9"/>
      <c r="I197" s="9"/>
      <c r="J197" s="9"/>
      <c r="K197" s="9"/>
      <c r="L197" s="9"/>
      <c r="M197" s="9"/>
      <c r="N197" s="9"/>
      <c r="O197" s="9"/>
      <c r="P197" s="9"/>
      <c r="Q197" s="9"/>
    </row>
    <row r="198" spans="1:17" ht="15" customHeight="1" x14ac:dyDescent="0.2">
      <c r="A198" s="9"/>
      <c r="B198" s="9"/>
      <c r="C198" s="9"/>
      <c r="D198" s="9"/>
      <c r="E198" s="9"/>
      <c r="F198" s="9"/>
      <c r="G198" s="9"/>
      <c r="H198" s="9"/>
      <c r="I198" s="9"/>
      <c r="J198" s="9"/>
      <c r="K198" s="9"/>
      <c r="L198" s="9"/>
      <c r="M198" s="9"/>
      <c r="N198" s="9"/>
      <c r="O198" s="9"/>
      <c r="P198" s="9"/>
      <c r="Q198" s="9"/>
    </row>
    <row r="199" spans="1:17" ht="15" customHeight="1" x14ac:dyDescent="0.2">
      <c r="A199" s="9"/>
      <c r="B199" s="9"/>
      <c r="C199" s="9"/>
      <c r="D199" s="9"/>
      <c r="E199" s="9"/>
      <c r="F199" s="13"/>
      <c r="G199" s="14"/>
      <c r="H199" s="9"/>
      <c r="I199" s="15"/>
      <c r="J199" s="15"/>
      <c r="K199" s="15"/>
      <c r="L199" s="9"/>
      <c r="M199" s="9"/>
      <c r="N199" s="15"/>
      <c r="O199" s="9"/>
      <c r="P199" s="9"/>
      <c r="Q199" s="9"/>
    </row>
    <row r="200" spans="1:17" ht="15" customHeight="1" x14ac:dyDescent="0.2">
      <c r="A200" s="9"/>
      <c r="B200" s="9"/>
      <c r="C200" s="9"/>
      <c r="D200" s="9"/>
      <c r="E200" s="9"/>
      <c r="F200" s="13"/>
      <c r="G200" s="9"/>
      <c r="H200" s="9"/>
      <c r="I200" s="15"/>
      <c r="J200" s="15"/>
      <c r="K200" s="15"/>
      <c r="L200" s="9"/>
      <c r="M200" s="15"/>
      <c r="N200" s="9"/>
      <c r="O200" s="15"/>
      <c r="P200" s="9"/>
      <c r="Q200" s="9"/>
    </row>
    <row r="201" spans="1:17" ht="15" customHeight="1" x14ac:dyDescent="0.2">
      <c r="A201" s="9"/>
      <c r="B201" s="9"/>
      <c r="C201" s="9"/>
      <c r="D201" s="9"/>
      <c r="E201" s="9"/>
      <c r="F201" s="13"/>
      <c r="G201" s="14"/>
      <c r="H201" s="9"/>
      <c r="I201" s="15"/>
      <c r="J201" s="15"/>
      <c r="K201" s="15"/>
      <c r="L201" s="9"/>
      <c r="M201" s="9"/>
      <c r="N201" s="15"/>
      <c r="O201" s="9"/>
      <c r="P201" s="9"/>
      <c r="Q201" s="9"/>
    </row>
    <row r="202" spans="1:17" ht="15" customHeight="1" x14ac:dyDescent="0.2">
      <c r="A202" s="9"/>
      <c r="B202" s="9"/>
      <c r="C202" s="9"/>
      <c r="D202" s="9"/>
      <c r="E202" s="9"/>
      <c r="F202" s="13"/>
      <c r="G202" s="9"/>
      <c r="H202" s="9"/>
      <c r="I202" s="15"/>
      <c r="J202" s="15"/>
      <c r="K202" s="15"/>
      <c r="L202" s="9"/>
      <c r="M202" s="15"/>
      <c r="N202" s="9"/>
      <c r="O202" s="15"/>
      <c r="P202" s="9"/>
      <c r="Q202" s="9"/>
    </row>
    <row r="203" spans="1:17" ht="15" customHeight="1" x14ac:dyDescent="0.2">
      <c r="A203" s="9"/>
      <c r="B203" s="9"/>
      <c r="C203" s="9"/>
      <c r="D203" s="9"/>
      <c r="E203" s="9"/>
      <c r="F203" s="13"/>
      <c r="G203" s="14"/>
      <c r="H203" s="9"/>
      <c r="I203" s="15"/>
      <c r="J203" s="15"/>
      <c r="K203" s="15"/>
      <c r="L203" s="9"/>
      <c r="M203" s="9"/>
      <c r="N203" s="15"/>
      <c r="O203" s="9"/>
      <c r="P203" s="9"/>
      <c r="Q203" s="9"/>
    </row>
    <row r="204" spans="1:17" ht="15" customHeight="1" x14ac:dyDescent="0.2">
      <c r="A204" s="9"/>
      <c r="B204" s="9"/>
      <c r="C204" s="9"/>
      <c r="D204" s="9"/>
      <c r="E204" s="9"/>
      <c r="F204" s="13"/>
      <c r="G204" s="9"/>
      <c r="H204" s="9"/>
      <c r="I204" s="15"/>
      <c r="J204" s="15"/>
      <c r="K204" s="15"/>
      <c r="L204" s="9"/>
      <c r="M204" s="15"/>
      <c r="N204" s="9"/>
      <c r="O204" s="15"/>
      <c r="P204" s="9"/>
      <c r="Q204" s="9"/>
    </row>
    <row r="205" spans="1:17" ht="15" customHeight="1" x14ac:dyDescent="0.2">
      <c r="A205" s="9"/>
      <c r="B205" s="9"/>
      <c r="C205" s="9"/>
      <c r="D205" s="9"/>
      <c r="E205" s="9"/>
      <c r="F205" s="13"/>
      <c r="G205" s="14"/>
      <c r="H205" s="9"/>
      <c r="I205" s="15"/>
      <c r="J205" s="15"/>
      <c r="K205" s="15"/>
      <c r="L205" s="9"/>
      <c r="M205" s="9"/>
      <c r="N205" s="15"/>
      <c r="O205" s="9"/>
      <c r="P205" s="9"/>
      <c r="Q205" s="9"/>
    </row>
    <row r="206" spans="1:17" ht="15" customHeight="1" x14ac:dyDescent="0.2">
      <c r="A206" s="9"/>
      <c r="B206" s="9"/>
      <c r="C206" s="9"/>
      <c r="D206" s="9"/>
      <c r="E206" s="9"/>
      <c r="F206" s="13"/>
      <c r="G206" s="9"/>
      <c r="H206" s="9"/>
      <c r="I206" s="15"/>
      <c r="J206" s="15"/>
      <c r="K206" s="15"/>
      <c r="L206" s="9"/>
      <c r="M206" s="15"/>
      <c r="N206" s="9"/>
      <c r="O206" s="15"/>
      <c r="P206" s="9"/>
      <c r="Q206" s="9"/>
    </row>
    <row r="207" spans="1:17" ht="15" customHeight="1" x14ac:dyDescent="0.2">
      <c r="A207" s="9"/>
      <c r="B207" s="9"/>
      <c r="C207" s="9"/>
      <c r="D207" s="9"/>
      <c r="E207" s="9"/>
      <c r="F207" s="13"/>
      <c r="G207" s="14"/>
      <c r="H207" s="9"/>
      <c r="I207" s="15"/>
      <c r="J207" s="15"/>
      <c r="K207" s="15"/>
      <c r="L207" s="9"/>
      <c r="M207" s="9"/>
      <c r="N207" s="15"/>
      <c r="O207" s="9"/>
      <c r="P207" s="9"/>
      <c r="Q207" s="9"/>
    </row>
    <row r="208" spans="1:17" ht="15" customHeight="1" x14ac:dyDescent="0.2">
      <c r="A208" s="9"/>
      <c r="B208" s="9"/>
      <c r="C208" s="9"/>
      <c r="D208" s="9"/>
      <c r="E208" s="9"/>
      <c r="F208" s="13"/>
      <c r="G208" s="9"/>
      <c r="H208" s="9"/>
      <c r="I208" s="15"/>
      <c r="J208" s="15"/>
      <c r="K208" s="15"/>
      <c r="L208" s="9"/>
      <c r="M208" s="15"/>
      <c r="N208" s="9"/>
      <c r="O208" s="15"/>
      <c r="P208" s="9"/>
      <c r="Q208" s="9"/>
    </row>
    <row r="209" spans="1:17" ht="15" customHeight="1" x14ac:dyDescent="0.2">
      <c r="A209" s="9"/>
      <c r="B209" s="9"/>
      <c r="C209" s="9"/>
      <c r="D209" s="9"/>
      <c r="E209" s="9"/>
      <c r="F209" s="13"/>
      <c r="G209" s="14"/>
      <c r="H209" s="9"/>
      <c r="I209" s="15"/>
      <c r="J209" s="15"/>
      <c r="K209" s="15"/>
      <c r="L209" s="9"/>
      <c r="M209" s="9"/>
      <c r="N209" s="15"/>
      <c r="O209" s="9"/>
      <c r="P209" s="9"/>
      <c r="Q209" s="9"/>
    </row>
    <row r="210" spans="1:17" ht="15" customHeight="1" x14ac:dyDescent="0.2">
      <c r="A210" s="9"/>
      <c r="B210" s="9"/>
      <c r="C210" s="9"/>
      <c r="D210" s="9"/>
      <c r="E210" s="9"/>
      <c r="F210" s="13"/>
      <c r="G210" s="9"/>
      <c r="H210" s="9"/>
      <c r="I210" s="15"/>
      <c r="J210" s="15"/>
      <c r="K210" s="15"/>
      <c r="L210" s="9"/>
      <c r="M210" s="15"/>
      <c r="N210" s="9"/>
      <c r="O210" s="15"/>
      <c r="P210" s="9"/>
      <c r="Q210" s="9"/>
    </row>
    <row r="211" spans="1:17" ht="15" customHeight="1" x14ac:dyDescent="0.2">
      <c r="A211" s="9"/>
      <c r="B211" s="9"/>
      <c r="C211" s="9"/>
      <c r="D211" s="9"/>
      <c r="E211" s="9"/>
      <c r="F211" s="13"/>
      <c r="G211" s="14"/>
      <c r="H211" s="9"/>
      <c r="I211" s="15"/>
      <c r="J211" s="15"/>
      <c r="K211" s="15"/>
      <c r="L211" s="9"/>
      <c r="M211" s="9"/>
      <c r="N211" s="15"/>
      <c r="O211" s="9"/>
      <c r="P211" s="9"/>
      <c r="Q211" s="9"/>
    </row>
    <row r="212" spans="1:17" ht="15" customHeight="1" x14ac:dyDescent="0.2">
      <c r="A212" s="9"/>
      <c r="B212" s="9"/>
      <c r="C212" s="9"/>
      <c r="D212" s="9"/>
      <c r="E212" s="9"/>
      <c r="F212" s="13"/>
      <c r="G212" s="9"/>
      <c r="H212" s="9"/>
      <c r="I212" s="15"/>
      <c r="J212" s="15"/>
      <c r="K212" s="15"/>
      <c r="L212" s="9"/>
      <c r="M212" s="15"/>
      <c r="N212" s="9"/>
      <c r="O212" s="15"/>
      <c r="P212" s="9"/>
      <c r="Q212" s="9"/>
    </row>
    <row r="213" spans="1:17" ht="15" customHeight="1" x14ac:dyDescent="0.2">
      <c r="A213" s="9"/>
      <c r="B213" s="9"/>
      <c r="C213" s="9"/>
      <c r="D213" s="9"/>
      <c r="E213" s="9"/>
      <c r="F213" s="13"/>
      <c r="G213" s="14"/>
      <c r="H213" s="9"/>
      <c r="I213" s="15"/>
      <c r="J213" s="15"/>
      <c r="K213" s="15"/>
      <c r="L213" s="9"/>
      <c r="M213" s="9"/>
      <c r="N213" s="15"/>
      <c r="O213" s="9"/>
      <c r="P213" s="9"/>
      <c r="Q213" s="9"/>
    </row>
    <row r="214" spans="1:17" ht="15" customHeight="1" x14ac:dyDescent="0.2">
      <c r="A214" s="9"/>
      <c r="B214" s="9"/>
      <c r="C214" s="9"/>
      <c r="D214" s="9"/>
      <c r="E214" s="9"/>
      <c r="F214" s="13"/>
      <c r="G214" s="9"/>
      <c r="H214" s="9"/>
      <c r="I214" s="15"/>
      <c r="J214" s="15"/>
      <c r="K214" s="15"/>
      <c r="L214" s="9"/>
      <c r="M214" s="15"/>
      <c r="N214" s="9"/>
      <c r="O214" s="15"/>
      <c r="P214" s="9"/>
      <c r="Q214" s="9"/>
    </row>
    <row r="215" spans="1:17" ht="15" customHeight="1" x14ac:dyDescent="0.2">
      <c r="A215" s="9"/>
      <c r="B215" s="9"/>
      <c r="C215" s="9"/>
      <c r="D215" s="9"/>
      <c r="E215" s="9"/>
      <c r="F215" s="13"/>
      <c r="G215" s="14"/>
      <c r="H215" s="9"/>
      <c r="I215" s="15"/>
      <c r="J215" s="15"/>
      <c r="K215" s="15"/>
      <c r="L215" s="9"/>
      <c r="M215" s="9"/>
      <c r="N215" s="15"/>
      <c r="O215" s="9"/>
      <c r="P215" s="9"/>
      <c r="Q215" s="9"/>
    </row>
    <row r="216" spans="1:17" ht="15" customHeight="1" x14ac:dyDescent="0.2">
      <c r="A216" s="9"/>
      <c r="B216" s="9"/>
      <c r="C216" s="9"/>
      <c r="D216" s="9"/>
      <c r="E216" s="9"/>
      <c r="F216" s="13"/>
      <c r="G216" s="9"/>
      <c r="H216" s="9"/>
      <c r="I216" s="15"/>
      <c r="J216" s="15"/>
      <c r="K216" s="15"/>
      <c r="L216" s="9"/>
      <c r="M216" s="15"/>
      <c r="N216" s="9"/>
      <c r="O216" s="15"/>
      <c r="P216" s="9"/>
      <c r="Q216" s="9"/>
    </row>
    <row r="217" spans="1:17" ht="15" customHeight="1" x14ac:dyDescent="0.2">
      <c r="A217" s="9"/>
      <c r="B217" s="9"/>
      <c r="C217" s="9"/>
      <c r="D217" s="9"/>
      <c r="E217" s="9"/>
      <c r="F217" s="13"/>
      <c r="G217" s="14"/>
      <c r="H217" s="9"/>
      <c r="I217" s="15"/>
      <c r="J217" s="15"/>
      <c r="K217" s="15"/>
      <c r="L217" s="9"/>
      <c r="M217" s="9"/>
      <c r="N217" s="15"/>
      <c r="O217" s="9"/>
      <c r="P217" s="9"/>
      <c r="Q217" s="9"/>
    </row>
    <row r="218" spans="1:17" ht="15" customHeight="1" x14ac:dyDescent="0.2">
      <c r="A218" s="9"/>
      <c r="B218" s="9"/>
      <c r="C218" s="9"/>
      <c r="D218" s="9"/>
      <c r="E218" s="9"/>
      <c r="F218" s="13"/>
      <c r="G218" s="9"/>
      <c r="H218" s="9"/>
      <c r="I218" s="15"/>
      <c r="J218" s="15"/>
      <c r="K218" s="15"/>
      <c r="L218" s="9"/>
      <c r="M218" s="15"/>
      <c r="N218" s="9"/>
      <c r="O218" s="15"/>
      <c r="P218" s="9"/>
      <c r="Q218" s="9"/>
    </row>
    <row r="219" spans="1:17" ht="15" customHeight="1" x14ac:dyDescent="0.2">
      <c r="A219" s="9"/>
      <c r="B219" s="9"/>
      <c r="C219" s="9"/>
      <c r="D219" s="9"/>
      <c r="E219" s="9"/>
      <c r="F219" s="13"/>
      <c r="G219" s="14"/>
      <c r="H219" s="9"/>
      <c r="I219" s="15"/>
      <c r="J219" s="15"/>
      <c r="K219" s="15"/>
      <c r="L219" s="9"/>
      <c r="M219" s="9"/>
      <c r="N219" s="15"/>
      <c r="O219" s="9"/>
      <c r="P219" s="9"/>
      <c r="Q219" s="9"/>
    </row>
    <row r="220" spans="1:17" ht="15" customHeight="1" x14ac:dyDescent="0.2">
      <c r="A220" s="9"/>
      <c r="B220" s="9"/>
      <c r="C220" s="9"/>
      <c r="D220" s="9"/>
      <c r="E220" s="9"/>
      <c r="F220" s="13"/>
      <c r="G220" s="9"/>
      <c r="H220" s="9"/>
      <c r="I220" s="15"/>
      <c r="J220" s="15"/>
      <c r="K220" s="15"/>
      <c r="L220" s="9"/>
      <c r="M220" s="15"/>
      <c r="N220" s="9"/>
      <c r="O220" s="15"/>
      <c r="P220" s="9"/>
      <c r="Q220" s="9"/>
    </row>
    <row r="221" spans="1:17" ht="15" customHeight="1" x14ac:dyDescent="0.2">
      <c r="A221" s="9"/>
      <c r="B221" s="9"/>
      <c r="C221" s="9"/>
      <c r="D221" s="9"/>
      <c r="E221" s="9"/>
      <c r="F221" s="13"/>
      <c r="G221" s="14"/>
      <c r="H221" s="9"/>
      <c r="I221" s="15"/>
      <c r="J221" s="15"/>
      <c r="K221" s="15"/>
      <c r="L221" s="9"/>
      <c r="M221" s="9"/>
      <c r="N221" s="15"/>
      <c r="O221" s="9"/>
      <c r="P221" s="9"/>
      <c r="Q221" s="9"/>
    </row>
    <row r="222" spans="1:17" ht="15" customHeight="1" x14ac:dyDescent="0.2">
      <c r="A222" s="9"/>
      <c r="B222" s="9"/>
      <c r="C222" s="9"/>
      <c r="D222" s="9"/>
      <c r="E222" s="9"/>
      <c r="F222" s="13"/>
      <c r="G222" s="9"/>
      <c r="H222" s="9"/>
      <c r="I222" s="15"/>
      <c r="J222" s="15"/>
      <c r="K222" s="15"/>
      <c r="L222" s="9"/>
      <c r="M222" s="15"/>
      <c r="N222" s="9"/>
      <c r="O222" s="15"/>
      <c r="P222" s="9"/>
      <c r="Q222" s="9"/>
    </row>
    <row r="223" spans="1:17" ht="15" customHeight="1" x14ac:dyDescent="0.2">
      <c r="A223" s="9"/>
      <c r="B223" s="9"/>
      <c r="C223" s="9"/>
      <c r="D223" s="9"/>
      <c r="E223" s="9"/>
      <c r="F223" s="13"/>
      <c r="G223" s="14"/>
      <c r="H223" s="9"/>
      <c r="I223" s="15"/>
      <c r="J223" s="15"/>
      <c r="K223" s="15"/>
      <c r="L223" s="9"/>
      <c r="M223" s="9"/>
      <c r="N223" s="15"/>
      <c r="O223" s="9"/>
      <c r="P223" s="9"/>
      <c r="Q223" s="9"/>
    </row>
    <row r="224" spans="1:17" ht="15" customHeight="1" x14ac:dyDescent="0.2">
      <c r="A224" s="9"/>
      <c r="B224" s="9"/>
      <c r="C224" s="9"/>
      <c r="D224" s="9"/>
      <c r="E224" s="9"/>
      <c r="F224" s="13"/>
      <c r="G224" s="9"/>
      <c r="H224" s="9"/>
      <c r="I224" s="15"/>
      <c r="J224" s="15"/>
      <c r="K224" s="15"/>
      <c r="L224" s="9"/>
      <c r="M224" s="15"/>
      <c r="N224" s="9"/>
      <c r="O224" s="15"/>
      <c r="P224" s="9"/>
      <c r="Q224" s="9"/>
    </row>
    <row r="225" spans="1:17" ht="15" customHeight="1" x14ac:dyDescent="0.2">
      <c r="A225" s="9"/>
      <c r="B225" s="9"/>
      <c r="C225" s="9"/>
      <c r="D225" s="9"/>
      <c r="E225" s="9"/>
      <c r="F225" s="13"/>
      <c r="G225" s="14"/>
      <c r="H225" s="9"/>
      <c r="I225" s="15"/>
      <c r="J225" s="15"/>
      <c r="K225" s="15"/>
      <c r="L225" s="9"/>
      <c r="M225" s="9"/>
      <c r="N225" s="15"/>
      <c r="O225" s="9"/>
      <c r="P225" s="9"/>
      <c r="Q225" s="9"/>
    </row>
    <row r="226" spans="1:17" ht="15" customHeight="1" x14ac:dyDescent="0.2">
      <c r="A226" s="9"/>
      <c r="B226" s="9"/>
      <c r="C226" s="9"/>
      <c r="D226" s="9"/>
      <c r="E226" s="9"/>
      <c r="F226" s="13"/>
      <c r="G226" s="9"/>
      <c r="H226" s="9"/>
      <c r="I226" s="15"/>
      <c r="J226" s="15"/>
      <c r="K226" s="15"/>
      <c r="L226" s="9"/>
      <c r="M226" s="15"/>
      <c r="N226" s="9"/>
      <c r="O226" s="15"/>
      <c r="P226" s="9"/>
      <c r="Q226" s="9"/>
    </row>
    <row r="227" spans="1:17" ht="15" customHeight="1" x14ac:dyDescent="0.2">
      <c r="A227" s="9"/>
      <c r="B227" s="9"/>
      <c r="C227" s="9"/>
      <c r="D227" s="9"/>
      <c r="E227" s="9"/>
      <c r="F227" s="13"/>
      <c r="G227" s="14"/>
      <c r="H227" s="9"/>
      <c r="I227" s="15"/>
      <c r="J227" s="15"/>
      <c r="K227" s="15"/>
      <c r="L227" s="9"/>
      <c r="M227" s="9"/>
      <c r="N227" s="15"/>
      <c r="O227" s="9"/>
      <c r="P227" s="9"/>
      <c r="Q227" s="9"/>
    </row>
    <row r="228" spans="1:17" ht="15" customHeight="1" x14ac:dyDescent="0.2">
      <c r="A228" s="9"/>
      <c r="B228" s="9"/>
      <c r="C228" s="9"/>
      <c r="D228" s="9"/>
      <c r="E228" s="9"/>
      <c r="F228" s="13"/>
      <c r="G228" s="9"/>
      <c r="H228" s="9"/>
      <c r="I228" s="15"/>
      <c r="J228" s="15"/>
      <c r="K228" s="15"/>
      <c r="L228" s="9"/>
      <c r="M228" s="15"/>
      <c r="N228" s="9"/>
      <c r="O228" s="15"/>
      <c r="P228" s="9"/>
      <c r="Q228" s="9"/>
    </row>
    <row r="229" spans="1:17" ht="15" customHeight="1" x14ac:dyDescent="0.2">
      <c r="A229" s="9"/>
      <c r="B229" s="9"/>
      <c r="C229" s="9"/>
      <c r="D229" s="9"/>
      <c r="E229" s="9"/>
      <c r="F229" s="13"/>
      <c r="G229" s="14"/>
      <c r="H229" s="9"/>
      <c r="I229" s="15"/>
      <c r="J229" s="15"/>
      <c r="K229" s="15"/>
      <c r="L229" s="9"/>
      <c r="M229" s="9"/>
      <c r="N229" s="15"/>
      <c r="O229" s="9"/>
      <c r="P229" s="9"/>
      <c r="Q229" s="9"/>
    </row>
    <row r="230" spans="1:17" ht="15" customHeight="1" x14ac:dyDescent="0.2">
      <c r="A230" s="9"/>
      <c r="B230" s="9"/>
      <c r="C230" s="9"/>
      <c r="D230" s="9"/>
      <c r="E230" s="9"/>
      <c r="F230" s="13"/>
      <c r="G230" s="9"/>
      <c r="H230" s="9"/>
      <c r="I230" s="15"/>
      <c r="J230" s="15"/>
      <c r="K230" s="15"/>
      <c r="L230" s="9"/>
      <c r="M230" s="15"/>
      <c r="N230" s="9"/>
      <c r="O230" s="15"/>
      <c r="P230" s="9"/>
      <c r="Q230" s="9"/>
    </row>
    <row r="231" spans="1:17" ht="15" customHeight="1" x14ac:dyDescent="0.2">
      <c r="A231" s="9"/>
      <c r="B231" s="9"/>
      <c r="C231" s="9"/>
      <c r="D231" s="9"/>
      <c r="E231" s="9"/>
      <c r="F231" s="13"/>
      <c r="G231" s="14"/>
      <c r="H231" s="9"/>
      <c r="I231" s="15"/>
      <c r="J231" s="15"/>
      <c r="K231" s="15"/>
      <c r="L231" s="9"/>
      <c r="M231" s="9"/>
      <c r="N231" s="15"/>
      <c r="O231" s="9"/>
      <c r="P231" s="9"/>
      <c r="Q231" s="9"/>
    </row>
    <row r="232" spans="1:17" ht="15" customHeight="1" x14ac:dyDescent="0.2">
      <c r="A232" s="9"/>
      <c r="B232" s="9"/>
      <c r="C232" s="9"/>
      <c r="D232" s="9"/>
      <c r="E232" s="9"/>
      <c r="F232" s="13"/>
      <c r="G232" s="9"/>
      <c r="H232" s="9"/>
      <c r="I232" s="15"/>
      <c r="J232" s="15"/>
      <c r="K232" s="15"/>
      <c r="L232" s="9"/>
      <c r="M232" s="15"/>
      <c r="N232" s="9"/>
      <c r="O232" s="15"/>
      <c r="P232" s="9"/>
      <c r="Q232" s="9"/>
    </row>
    <row r="233" spans="1:17" ht="15" customHeight="1" x14ac:dyDescent="0.2">
      <c r="A233" s="9"/>
      <c r="B233" s="9"/>
      <c r="C233" s="9"/>
      <c r="D233" s="9"/>
      <c r="E233" s="9"/>
      <c r="F233" s="13"/>
      <c r="G233" s="14"/>
      <c r="H233" s="9"/>
      <c r="I233" s="15"/>
      <c r="J233" s="15"/>
      <c r="K233" s="15"/>
      <c r="L233" s="9"/>
      <c r="M233" s="9"/>
      <c r="N233" s="15"/>
      <c r="O233" s="9"/>
      <c r="P233" s="9"/>
      <c r="Q233" s="9"/>
    </row>
    <row r="234" spans="1:17" ht="15" customHeight="1" x14ac:dyDescent="0.2">
      <c r="A234" s="9"/>
      <c r="B234" s="9"/>
      <c r="C234" s="9"/>
      <c r="D234" s="9"/>
      <c r="E234" s="9"/>
      <c r="F234" s="13"/>
      <c r="G234" s="9"/>
      <c r="H234" s="9"/>
      <c r="I234" s="15"/>
      <c r="J234" s="15"/>
      <c r="K234" s="15"/>
      <c r="L234" s="9"/>
      <c r="M234" s="15"/>
      <c r="N234" s="9"/>
      <c r="O234" s="15"/>
      <c r="P234" s="9"/>
      <c r="Q234" s="9"/>
    </row>
    <row r="235" spans="1:17" ht="15" customHeight="1" x14ac:dyDescent="0.2">
      <c r="A235" s="9"/>
      <c r="B235" s="9"/>
      <c r="C235" s="9"/>
      <c r="D235" s="9"/>
      <c r="E235" s="9"/>
      <c r="F235" s="13"/>
      <c r="G235" s="14"/>
      <c r="H235" s="9"/>
      <c r="I235" s="15"/>
      <c r="J235" s="15"/>
      <c r="K235" s="15"/>
      <c r="L235" s="9"/>
      <c r="M235" s="9"/>
      <c r="N235" s="15"/>
      <c r="O235" s="9"/>
      <c r="P235" s="9"/>
      <c r="Q235" s="9"/>
    </row>
    <row r="236" spans="1:17" ht="15" customHeight="1" x14ac:dyDescent="0.2">
      <c r="A236" s="9"/>
      <c r="B236" s="9"/>
      <c r="C236" s="9"/>
      <c r="D236" s="9"/>
      <c r="E236" s="9"/>
      <c r="F236" s="13"/>
      <c r="G236" s="9"/>
      <c r="H236" s="9"/>
      <c r="I236" s="15"/>
      <c r="J236" s="15"/>
      <c r="K236" s="15"/>
      <c r="L236" s="9"/>
      <c r="M236" s="15"/>
      <c r="N236" s="9"/>
      <c r="O236" s="15"/>
      <c r="P236" s="9"/>
      <c r="Q236" s="9"/>
    </row>
    <row r="237" spans="1:17" ht="15" customHeight="1" x14ac:dyDescent="0.2">
      <c r="A237" s="9"/>
      <c r="B237" s="9"/>
      <c r="C237" s="9"/>
      <c r="D237" s="9"/>
      <c r="E237" s="9"/>
      <c r="F237" s="13"/>
      <c r="G237" s="14"/>
      <c r="H237" s="9"/>
      <c r="I237" s="15"/>
      <c r="J237" s="15"/>
      <c r="K237" s="15"/>
      <c r="L237" s="9"/>
      <c r="M237" s="9"/>
      <c r="N237" s="15"/>
      <c r="O237" s="9"/>
      <c r="P237" s="9"/>
      <c r="Q237" s="9"/>
    </row>
    <row r="238" spans="1:17" ht="15" customHeight="1" x14ac:dyDescent="0.2">
      <c r="A238" s="9"/>
      <c r="B238" s="9"/>
      <c r="C238" s="9"/>
      <c r="D238" s="9"/>
      <c r="E238" s="9"/>
      <c r="F238" s="13"/>
      <c r="G238" s="9"/>
      <c r="H238" s="9"/>
      <c r="I238" s="15"/>
      <c r="J238" s="15"/>
      <c r="K238" s="15"/>
      <c r="L238" s="9"/>
      <c r="M238" s="15"/>
      <c r="N238" s="9"/>
      <c r="O238" s="15"/>
      <c r="P238" s="9"/>
      <c r="Q238" s="9"/>
    </row>
    <row r="239" spans="1:17" ht="15" customHeight="1" x14ac:dyDescent="0.2">
      <c r="A239" s="9"/>
      <c r="B239" s="9"/>
      <c r="C239" s="9"/>
      <c r="D239" s="9"/>
      <c r="E239" s="9"/>
      <c r="F239" s="13"/>
      <c r="G239" s="14"/>
      <c r="H239" s="9"/>
      <c r="I239" s="15"/>
      <c r="J239" s="15"/>
      <c r="K239" s="15"/>
      <c r="L239" s="9"/>
      <c r="M239" s="9"/>
      <c r="N239" s="15"/>
      <c r="O239" s="9"/>
      <c r="P239" s="9"/>
      <c r="Q239" s="9"/>
    </row>
    <row r="240" spans="1:17" ht="15" customHeight="1" x14ac:dyDescent="0.2">
      <c r="A240" s="9"/>
      <c r="B240" s="9"/>
      <c r="C240" s="9"/>
      <c r="D240" s="9"/>
      <c r="E240" s="9"/>
      <c r="F240" s="13"/>
      <c r="G240" s="9"/>
      <c r="H240" s="9"/>
      <c r="I240" s="15"/>
      <c r="J240" s="15"/>
      <c r="K240" s="15"/>
      <c r="L240" s="9"/>
      <c r="M240" s="15"/>
      <c r="N240" s="9"/>
      <c r="O240" s="15"/>
      <c r="P240" s="9"/>
      <c r="Q240" s="9"/>
    </row>
    <row r="241" spans="1:17" ht="15" customHeight="1" x14ac:dyDescent="0.2">
      <c r="A241" s="9"/>
      <c r="B241" s="9"/>
      <c r="C241" s="9"/>
      <c r="D241" s="9"/>
      <c r="E241" s="9"/>
      <c r="F241" s="13"/>
      <c r="G241" s="14"/>
      <c r="H241" s="9"/>
      <c r="I241" s="15"/>
      <c r="J241" s="15"/>
      <c r="K241" s="15"/>
      <c r="L241" s="9"/>
      <c r="M241" s="9"/>
      <c r="N241" s="15"/>
      <c r="O241" s="9"/>
      <c r="P241" s="9"/>
      <c r="Q241" s="9"/>
    </row>
    <row r="242" spans="1:17" ht="15" customHeight="1" x14ac:dyDescent="0.2">
      <c r="A242" s="9"/>
      <c r="B242" s="9"/>
      <c r="C242" s="9"/>
      <c r="D242" s="9"/>
      <c r="E242" s="9"/>
      <c r="F242" s="13"/>
      <c r="G242" s="9"/>
      <c r="H242" s="9"/>
      <c r="I242" s="15"/>
      <c r="J242" s="15"/>
      <c r="K242" s="15"/>
      <c r="L242" s="9"/>
      <c r="M242" s="15"/>
      <c r="N242" s="9"/>
      <c r="O242" s="15"/>
      <c r="P242" s="9"/>
      <c r="Q242" s="9"/>
    </row>
    <row r="243" spans="1:17" ht="15" customHeight="1" x14ac:dyDescent="0.2">
      <c r="A243" s="9"/>
      <c r="B243" s="9"/>
      <c r="C243" s="9"/>
      <c r="D243" s="9"/>
      <c r="E243" s="9"/>
      <c r="F243" s="13"/>
      <c r="G243" s="14"/>
      <c r="H243" s="9"/>
      <c r="I243" s="15"/>
      <c r="J243" s="15"/>
      <c r="K243" s="15"/>
      <c r="L243" s="9"/>
      <c r="M243" s="9"/>
      <c r="N243" s="15"/>
      <c r="O243" s="9"/>
      <c r="P243" s="9"/>
      <c r="Q243" s="9"/>
    </row>
    <row r="244" spans="1:17" ht="15" customHeight="1" x14ac:dyDescent="0.2">
      <c r="A244" s="9"/>
      <c r="B244" s="9"/>
      <c r="C244" s="9"/>
      <c r="D244" s="9"/>
      <c r="E244" s="9"/>
      <c r="F244" s="13"/>
      <c r="G244" s="9"/>
      <c r="H244" s="9"/>
      <c r="I244" s="15"/>
      <c r="J244" s="15"/>
      <c r="K244" s="15"/>
      <c r="L244" s="9"/>
      <c r="M244" s="15"/>
      <c r="N244" s="9"/>
      <c r="O244" s="15"/>
      <c r="P244" s="9"/>
      <c r="Q244" s="9"/>
    </row>
    <row r="245" spans="1:17" ht="15" customHeight="1" x14ac:dyDescent="0.2">
      <c r="A245" s="9"/>
      <c r="B245" s="9"/>
      <c r="C245" s="9"/>
      <c r="D245" s="9"/>
      <c r="E245" s="9"/>
      <c r="F245" s="13"/>
      <c r="G245" s="14"/>
      <c r="H245" s="9"/>
      <c r="I245" s="15"/>
      <c r="J245" s="15"/>
      <c r="K245" s="15"/>
      <c r="L245" s="9"/>
      <c r="M245" s="9"/>
      <c r="N245" s="15"/>
      <c r="O245" s="9"/>
      <c r="P245" s="9"/>
      <c r="Q245" s="9"/>
    </row>
    <row r="246" spans="1:17" ht="15" customHeight="1" x14ac:dyDescent="0.2">
      <c r="A246" s="9"/>
      <c r="B246" s="9"/>
      <c r="C246" s="9"/>
      <c r="D246" s="9"/>
      <c r="E246" s="9"/>
      <c r="F246" s="13"/>
      <c r="G246" s="9"/>
      <c r="H246" s="9"/>
      <c r="I246" s="15"/>
      <c r="J246" s="15"/>
      <c r="K246" s="15"/>
      <c r="L246" s="9"/>
      <c r="M246" s="15"/>
      <c r="N246" s="9"/>
      <c r="O246" s="15"/>
      <c r="P246" s="9"/>
      <c r="Q246" s="9"/>
    </row>
    <row r="247" spans="1:17" ht="15" customHeight="1" x14ac:dyDescent="0.2">
      <c r="A247" s="9"/>
      <c r="B247" s="9"/>
      <c r="C247" s="9"/>
      <c r="D247" s="9"/>
      <c r="E247" s="9"/>
      <c r="F247" s="13"/>
      <c r="G247" s="14"/>
      <c r="H247" s="9"/>
      <c r="I247" s="15"/>
      <c r="J247" s="15"/>
      <c r="K247" s="15"/>
      <c r="L247" s="9"/>
      <c r="M247" s="9"/>
      <c r="N247" s="15"/>
      <c r="O247" s="9"/>
      <c r="P247" s="9"/>
      <c r="Q247" s="9"/>
    </row>
    <row r="248" spans="1:17" ht="15" customHeight="1" x14ac:dyDescent="0.2">
      <c r="A248" s="9"/>
      <c r="B248" s="9"/>
      <c r="C248" s="9"/>
      <c r="D248" s="9"/>
      <c r="E248" s="9"/>
      <c r="F248" s="13"/>
      <c r="G248" s="9"/>
      <c r="H248" s="9"/>
      <c r="I248" s="15"/>
      <c r="J248" s="15"/>
      <c r="K248" s="15"/>
      <c r="L248" s="9"/>
      <c r="M248" s="15"/>
      <c r="N248" s="9"/>
      <c r="O248" s="15"/>
      <c r="P248" s="9"/>
      <c r="Q248" s="9"/>
    </row>
    <row r="249" spans="1:17" ht="15" customHeight="1" x14ac:dyDescent="0.2">
      <c r="A249" s="9"/>
      <c r="B249" s="9"/>
      <c r="C249" s="9"/>
      <c r="D249" s="9"/>
      <c r="E249" s="9"/>
      <c r="F249" s="13"/>
      <c r="G249" s="14"/>
      <c r="H249" s="9"/>
      <c r="I249" s="15"/>
      <c r="J249" s="15"/>
      <c r="K249" s="15"/>
      <c r="L249" s="9"/>
      <c r="M249" s="9"/>
      <c r="N249" s="15"/>
      <c r="O249" s="9"/>
      <c r="P249" s="9"/>
      <c r="Q249" s="9"/>
    </row>
    <row r="250" spans="1:17" ht="15" customHeight="1" x14ac:dyDescent="0.2">
      <c r="A250" s="9"/>
      <c r="B250" s="9"/>
      <c r="C250" s="9"/>
      <c r="D250" s="9"/>
      <c r="E250" s="9"/>
      <c r="F250" s="13"/>
      <c r="G250" s="9"/>
      <c r="H250" s="9"/>
      <c r="I250" s="15"/>
      <c r="J250" s="15"/>
      <c r="K250" s="15"/>
      <c r="L250" s="9"/>
      <c r="M250" s="15"/>
      <c r="N250" s="9"/>
      <c r="O250" s="15"/>
      <c r="P250" s="9"/>
      <c r="Q250" s="9"/>
    </row>
    <row r="251" spans="1:17" ht="15" customHeight="1" x14ac:dyDescent="0.2">
      <c r="A251" s="9"/>
      <c r="B251" s="9"/>
      <c r="C251" s="9"/>
      <c r="D251" s="12"/>
      <c r="E251" s="12"/>
      <c r="F251" s="9"/>
      <c r="G251" s="9"/>
      <c r="H251" s="12"/>
      <c r="I251" s="16"/>
      <c r="J251" s="16"/>
      <c r="K251" s="16"/>
      <c r="L251" s="109"/>
      <c r="M251" s="9"/>
      <c r="N251" s="17"/>
      <c r="O251" s="9"/>
      <c r="P251" s="9"/>
      <c r="Q251" s="9"/>
    </row>
    <row r="252" spans="1:17" ht="15" customHeight="1" x14ac:dyDescent="0.2">
      <c r="A252" s="9"/>
      <c r="B252" s="9"/>
      <c r="C252" s="9"/>
      <c r="D252" s="9"/>
      <c r="E252" s="9"/>
      <c r="F252" s="9"/>
      <c r="G252" s="9"/>
      <c r="H252" s="9"/>
      <c r="I252" s="17"/>
      <c r="J252" s="17"/>
      <c r="K252" s="17"/>
      <c r="L252" s="9"/>
      <c r="M252" s="9"/>
      <c r="N252" s="17"/>
      <c r="O252" s="9"/>
      <c r="P252" s="9"/>
      <c r="Q252" s="9"/>
    </row>
    <row r="253" spans="1:17" ht="15" customHeight="1" x14ac:dyDescent="0.2">
      <c r="A253" s="9"/>
      <c r="B253" s="9"/>
      <c r="C253" s="9"/>
      <c r="D253" s="12"/>
      <c r="E253" s="12"/>
      <c r="F253" s="9"/>
      <c r="G253" s="9"/>
      <c r="H253" s="12"/>
      <c r="I253" s="17"/>
      <c r="J253" s="17"/>
      <c r="K253" s="17"/>
      <c r="L253" s="9"/>
      <c r="M253" s="9"/>
      <c r="N253" s="17"/>
      <c r="O253" s="9"/>
      <c r="P253" s="9"/>
      <c r="Q253" s="9"/>
    </row>
    <row r="254" spans="1:17" ht="15" customHeight="1" x14ac:dyDescent="0.2">
      <c r="A254" s="9"/>
      <c r="B254" s="9"/>
      <c r="C254" s="9"/>
      <c r="D254" s="9"/>
      <c r="E254" s="9"/>
      <c r="F254" s="9"/>
      <c r="G254" s="9"/>
      <c r="H254" s="9"/>
      <c r="I254" s="17"/>
      <c r="J254" s="17"/>
      <c r="K254" s="17"/>
      <c r="L254" s="9"/>
      <c r="M254" s="9"/>
      <c r="N254" s="17"/>
      <c r="O254" s="9"/>
      <c r="P254" s="9"/>
      <c r="Q254" s="9"/>
    </row>
    <row r="255" spans="1:17" ht="15" customHeight="1" x14ac:dyDescent="0.2">
      <c r="A255" s="9"/>
      <c r="B255" s="9"/>
      <c r="C255" s="9"/>
      <c r="D255" s="9"/>
      <c r="E255" s="12"/>
      <c r="F255" s="9"/>
      <c r="G255" s="9"/>
      <c r="H255" s="9"/>
      <c r="I255" s="17"/>
      <c r="J255" s="17"/>
      <c r="K255" s="17"/>
      <c r="L255" s="9"/>
      <c r="M255" s="9"/>
      <c r="N255" s="17"/>
      <c r="O255" s="9"/>
      <c r="P255" s="9"/>
      <c r="Q255" s="9"/>
    </row>
    <row r="256" spans="1:17" ht="15" customHeight="1" x14ac:dyDescent="0.2">
      <c r="A256" s="9"/>
      <c r="B256" s="9"/>
      <c r="C256" s="9"/>
      <c r="D256" s="9"/>
      <c r="E256" s="9"/>
      <c r="F256" s="9"/>
      <c r="G256" s="9"/>
      <c r="H256" s="9"/>
      <c r="I256" s="17"/>
      <c r="J256" s="17"/>
      <c r="K256" s="17"/>
      <c r="L256" s="9"/>
      <c r="M256" s="17"/>
      <c r="N256" s="17"/>
      <c r="O256" s="9"/>
      <c r="P256" s="9"/>
      <c r="Q256" s="9"/>
    </row>
    <row r="257" spans="1:17" ht="15" customHeight="1" x14ac:dyDescent="0.25">
      <c r="A257" s="9"/>
      <c r="B257" s="9"/>
      <c r="C257" s="9"/>
      <c r="D257" s="9"/>
      <c r="E257" s="9"/>
      <c r="F257" s="9"/>
      <c r="G257" s="9"/>
      <c r="H257" s="111"/>
      <c r="I257" s="9"/>
      <c r="J257" s="9"/>
      <c r="K257" s="9"/>
      <c r="L257" s="9"/>
      <c r="M257" s="9"/>
      <c r="N257" s="9"/>
      <c r="O257" s="9"/>
      <c r="P257" s="9"/>
      <c r="Q257" s="9"/>
    </row>
    <row r="258" spans="1:17" ht="15" customHeight="1" x14ac:dyDescent="0.25">
      <c r="A258" s="9"/>
      <c r="B258" s="9"/>
      <c r="C258" s="9"/>
      <c r="D258" s="9"/>
      <c r="E258" s="9"/>
      <c r="F258" s="9"/>
      <c r="G258" s="9"/>
      <c r="H258" s="111"/>
      <c r="I258" s="9"/>
      <c r="J258" s="9"/>
      <c r="K258" s="9"/>
      <c r="L258" s="9"/>
      <c r="M258" s="9"/>
      <c r="N258" s="9"/>
      <c r="O258" s="9"/>
      <c r="P258" s="9"/>
      <c r="Q258" s="9"/>
    </row>
    <row r="259" spans="1:17" ht="15" customHeight="1" x14ac:dyDescent="0.2">
      <c r="A259" s="9"/>
      <c r="B259" s="9"/>
      <c r="C259" s="9"/>
      <c r="D259" s="9"/>
      <c r="E259" s="9"/>
      <c r="F259" s="9"/>
      <c r="G259" s="9"/>
      <c r="H259" s="9"/>
      <c r="I259" s="9"/>
      <c r="J259" s="9"/>
      <c r="K259" s="9"/>
      <c r="L259" s="9"/>
      <c r="M259" s="9"/>
      <c r="N259" s="9"/>
      <c r="O259" s="9"/>
      <c r="P259" s="9"/>
      <c r="Q259" s="9"/>
    </row>
  </sheetData>
  <mergeCells count="1">
    <mergeCell ref="A2:F2"/>
  </mergeCells>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23"/>
  <sheetViews>
    <sheetView workbookViewId="0">
      <selection activeCell="E35" sqref="E35"/>
    </sheetView>
  </sheetViews>
  <sheetFormatPr baseColWidth="10" defaultRowHeight="15" x14ac:dyDescent="0.25"/>
  <sheetData>
    <row r="2" spans="1:1" x14ac:dyDescent="0.25">
      <c r="A2" s="1" t="s">
        <v>154</v>
      </c>
    </row>
    <row r="3" spans="1:1" x14ac:dyDescent="0.25">
      <c r="A3" s="1" t="s">
        <v>158</v>
      </c>
    </row>
    <row r="4" spans="1:1" x14ac:dyDescent="0.25">
      <c r="A4" s="1" t="s">
        <v>159</v>
      </c>
    </row>
    <row r="5" spans="1:1" x14ac:dyDescent="0.25">
      <c r="A5" s="1" t="s">
        <v>171</v>
      </c>
    </row>
    <row r="6" spans="1:1" x14ac:dyDescent="0.25">
      <c r="A6" s="38" t="s">
        <v>160</v>
      </c>
    </row>
    <row r="7" spans="1:1" x14ac:dyDescent="0.25">
      <c r="A7" s="1" t="s">
        <v>161</v>
      </c>
    </row>
    <row r="10" spans="1:1" x14ac:dyDescent="0.25">
      <c r="A10" s="1" t="s">
        <v>155</v>
      </c>
    </row>
    <row r="11" spans="1:1" x14ac:dyDescent="0.25">
      <c r="A11" s="1" t="s">
        <v>162</v>
      </c>
    </row>
    <row r="12" spans="1:1" x14ac:dyDescent="0.25">
      <c r="A12" s="1" t="s">
        <v>163</v>
      </c>
    </row>
    <row r="13" spans="1:1" x14ac:dyDescent="0.25">
      <c r="A13" s="1" t="s">
        <v>172</v>
      </c>
    </row>
    <row r="14" spans="1:1" x14ac:dyDescent="0.25">
      <c r="A14" s="38" t="s">
        <v>164</v>
      </c>
    </row>
    <row r="15" spans="1:1" x14ac:dyDescent="0.25">
      <c r="A15" s="1" t="s">
        <v>165</v>
      </c>
    </row>
    <row r="18" spans="1:1" x14ac:dyDescent="0.25">
      <c r="A18" s="1" t="s">
        <v>53</v>
      </c>
    </row>
    <row r="19" spans="1:1" x14ac:dyDescent="0.25">
      <c r="A19" s="1" t="s">
        <v>166</v>
      </c>
    </row>
    <row r="20" spans="1:1" x14ac:dyDescent="0.25">
      <c r="A20" s="1" t="s">
        <v>167</v>
      </c>
    </row>
    <row r="21" spans="1:1" x14ac:dyDescent="0.25">
      <c r="A21" s="1" t="s">
        <v>173</v>
      </c>
    </row>
    <row r="22" spans="1:1" x14ac:dyDescent="0.25">
      <c r="A22" s="38" t="s">
        <v>168</v>
      </c>
    </row>
    <row r="23" spans="1:1" x14ac:dyDescent="0.25">
      <c r="A23" s="1" t="s">
        <v>169</v>
      </c>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tint="0.59999389629810485"/>
    <pageSetUpPr fitToPage="1"/>
  </sheetPr>
  <dimension ref="A2:F55"/>
  <sheetViews>
    <sheetView topLeftCell="A52" zoomScaleNormal="100" workbookViewId="0">
      <selection activeCell="C54" sqref="C54:E54"/>
    </sheetView>
  </sheetViews>
  <sheetFormatPr baseColWidth="10" defaultColWidth="11.5703125" defaultRowHeight="14.25" x14ac:dyDescent="0.2"/>
  <cols>
    <col min="1" max="1" width="4.7109375" style="22" customWidth="1"/>
    <col min="2" max="2" width="44.85546875" style="22" customWidth="1"/>
    <col min="3" max="3" width="26.140625" style="22" customWidth="1"/>
    <col min="4" max="4" width="23.7109375" style="22" customWidth="1"/>
    <col min="5" max="5" width="22.28515625" style="22" customWidth="1"/>
    <col min="6" max="6" width="2.85546875" style="339" customWidth="1"/>
    <col min="7" max="16384" width="11.5703125" style="22"/>
  </cols>
  <sheetData>
    <row r="2" spans="1:6" ht="48" customHeight="1" x14ac:dyDescent="0.2">
      <c r="A2" s="435" t="s">
        <v>210</v>
      </c>
      <c r="B2" s="435"/>
      <c r="C2" s="435"/>
      <c r="D2" s="435"/>
      <c r="E2" s="435"/>
    </row>
    <row r="3" spans="1:6" ht="18" x14ac:dyDescent="0.25">
      <c r="A3" s="190"/>
      <c r="B3" s="190"/>
      <c r="C3" s="190"/>
      <c r="D3" s="190"/>
    </row>
    <row r="4" spans="1:6" s="191" customFormat="1" ht="28.5" x14ac:dyDescent="0.25">
      <c r="A4" s="194"/>
      <c r="B4" s="298" t="s">
        <v>177</v>
      </c>
      <c r="C4" s="298" t="s">
        <v>140</v>
      </c>
      <c r="D4" s="298" t="s">
        <v>139</v>
      </c>
      <c r="E4" s="298" t="s">
        <v>202</v>
      </c>
      <c r="F4" s="340"/>
    </row>
    <row r="5" spans="1:6" ht="12.75" customHeight="1" x14ac:dyDescent="0.2">
      <c r="A5" s="27">
        <v>1</v>
      </c>
      <c r="B5" s="26"/>
      <c r="C5" s="28"/>
      <c r="D5" s="28"/>
      <c r="E5" s="28"/>
    </row>
    <row r="6" spans="1:6" ht="12.75" customHeight="1" x14ac:dyDescent="0.2">
      <c r="A6" s="27">
        <v>2</v>
      </c>
      <c r="B6" s="26"/>
      <c r="C6" s="28"/>
      <c r="D6" s="28"/>
      <c r="E6" s="28"/>
    </row>
    <row r="7" spans="1:6" ht="12.75" customHeight="1" x14ac:dyDescent="0.2">
      <c r="A7" s="27">
        <v>3</v>
      </c>
      <c r="B7" s="26"/>
      <c r="C7" s="28"/>
      <c r="D7" s="28"/>
      <c r="E7" s="28"/>
    </row>
    <row r="8" spans="1:6" ht="12.75" customHeight="1" x14ac:dyDescent="0.2">
      <c r="A8" s="27">
        <v>4</v>
      </c>
      <c r="B8" s="26"/>
      <c r="C8" s="28"/>
      <c r="D8" s="28"/>
      <c r="E8" s="28"/>
    </row>
    <row r="9" spans="1:6" ht="12.75" customHeight="1" x14ac:dyDescent="0.2">
      <c r="A9" s="27">
        <v>5</v>
      </c>
      <c r="B9" s="26"/>
      <c r="C9" s="28"/>
      <c r="D9" s="28"/>
      <c r="E9" s="28"/>
    </row>
    <row r="10" spans="1:6" x14ac:dyDescent="0.2">
      <c r="A10" s="32" t="s">
        <v>12</v>
      </c>
      <c r="B10" s="32"/>
      <c r="C10" s="29">
        <f t="shared" ref="C10:E10" si="0">SUM(C5:C9)</f>
        <v>0</v>
      </c>
      <c r="D10" s="29">
        <f t="shared" si="0"/>
        <v>0</v>
      </c>
      <c r="E10" s="29">
        <f t="shared" si="0"/>
        <v>0</v>
      </c>
    </row>
    <row r="11" spans="1:6" ht="12.75" customHeight="1" x14ac:dyDescent="0.2"/>
    <row r="12" spans="1:6" ht="15.75" x14ac:dyDescent="0.2">
      <c r="A12" s="194"/>
      <c r="B12" s="319" t="s">
        <v>176</v>
      </c>
      <c r="C12" s="298" t="s">
        <v>140</v>
      </c>
      <c r="D12" s="298" t="s">
        <v>139</v>
      </c>
      <c r="E12" s="298" t="s">
        <v>202</v>
      </c>
    </row>
    <row r="13" spans="1:6" ht="12.75" customHeight="1" x14ac:dyDescent="0.2">
      <c r="A13" s="27">
        <v>1</v>
      </c>
      <c r="B13" s="26"/>
      <c r="C13" s="28"/>
      <c r="D13" s="28"/>
      <c r="E13" s="28"/>
    </row>
    <row r="14" spans="1:6" ht="12.75" customHeight="1" x14ac:dyDescent="0.2">
      <c r="A14" s="27">
        <v>2</v>
      </c>
      <c r="B14" s="26"/>
      <c r="C14" s="28"/>
      <c r="D14" s="28"/>
      <c r="E14" s="28"/>
    </row>
    <row r="15" spans="1:6" ht="12.75" customHeight="1" x14ac:dyDescent="0.2">
      <c r="A15" s="27">
        <v>3</v>
      </c>
      <c r="B15" s="26"/>
      <c r="C15" s="28"/>
      <c r="D15" s="28"/>
      <c r="E15" s="28"/>
    </row>
    <row r="16" spans="1:6" ht="12.75" customHeight="1" x14ac:dyDescent="0.2">
      <c r="A16" s="27">
        <v>4</v>
      </c>
      <c r="B16" s="26"/>
      <c r="C16" s="28"/>
      <c r="D16" s="28"/>
      <c r="E16" s="28"/>
    </row>
    <row r="17" spans="1:5" ht="12.75" customHeight="1" x14ac:dyDescent="0.2">
      <c r="A17" s="27">
        <v>5</v>
      </c>
      <c r="B17" s="26"/>
      <c r="C17" s="28"/>
      <c r="D17" s="28"/>
      <c r="E17" s="28"/>
    </row>
    <row r="18" spans="1:5" ht="12.75" customHeight="1" x14ac:dyDescent="0.2">
      <c r="A18" s="27">
        <v>6</v>
      </c>
      <c r="B18" s="26"/>
      <c r="C18" s="28"/>
      <c r="D18" s="28"/>
      <c r="E18" s="28"/>
    </row>
    <row r="19" spans="1:5" ht="12.75" customHeight="1" x14ac:dyDescent="0.2">
      <c r="A19" s="27">
        <v>7</v>
      </c>
      <c r="B19" s="26"/>
      <c r="C19" s="28"/>
      <c r="D19" s="28"/>
      <c r="E19" s="28"/>
    </row>
    <row r="20" spans="1:5" ht="12.75" customHeight="1" x14ac:dyDescent="0.2">
      <c r="A20" s="27">
        <v>8</v>
      </c>
      <c r="B20" s="26"/>
      <c r="C20" s="28"/>
      <c r="D20" s="28"/>
      <c r="E20" s="28"/>
    </row>
    <row r="21" spans="1:5" ht="12.75" customHeight="1" x14ac:dyDescent="0.2">
      <c r="A21" s="27">
        <v>9</v>
      </c>
      <c r="B21" s="26"/>
      <c r="C21" s="28"/>
      <c r="D21" s="28"/>
      <c r="E21" s="28"/>
    </row>
    <row r="22" spans="1:5" ht="12.75" customHeight="1" x14ac:dyDescent="0.2">
      <c r="A22" s="27">
        <v>10</v>
      </c>
      <c r="B22" s="26"/>
      <c r="C22" s="28"/>
      <c r="D22" s="28"/>
      <c r="E22" s="28"/>
    </row>
    <row r="23" spans="1:5" ht="12.75" customHeight="1" x14ac:dyDescent="0.2">
      <c r="A23" s="27">
        <v>11</v>
      </c>
      <c r="B23" s="26"/>
      <c r="C23" s="28"/>
      <c r="D23" s="28"/>
      <c r="E23" s="28"/>
    </row>
    <row r="24" spans="1:5" ht="12.75" customHeight="1" x14ac:dyDescent="0.2">
      <c r="A24" s="27">
        <v>12</v>
      </c>
      <c r="B24" s="26"/>
      <c r="C24" s="28"/>
      <c r="D24" s="28"/>
      <c r="E24" s="28"/>
    </row>
    <row r="25" spans="1:5" ht="12.75" customHeight="1" x14ac:dyDescent="0.2">
      <c r="A25" s="27">
        <v>13</v>
      </c>
      <c r="B25" s="26"/>
      <c r="C25" s="28"/>
      <c r="D25" s="28"/>
      <c r="E25" s="28"/>
    </row>
    <row r="26" spans="1:5" x14ac:dyDescent="0.2">
      <c r="A26" s="195" t="s">
        <v>12</v>
      </c>
      <c r="B26" s="32"/>
      <c r="C26" s="29">
        <f t="shared" ref="C26:E26" si="1">SUM(C13:C25)</f>
        <v>0</v>
      </c>
      <c r="D26" s="29">
        <f t="shared" si="1"/>
        <v>0</v>
      </c>
      <c r="E26" s="29">
        <f t="shared" si="1"/>
        <v>0</v>
      </c>
    </row>
    <row r="27" spans="1:5" ht="12.75" customHeight="1" x14ac:dyDescent="0.2"/>
    <row r="28" spans="1:5" ht="28.5" x14ac:dyDescent="0.2">
      <c r="A28" s="194"/>
      <c r="B28" s="298" t="s">
        <v>136</v>
      </c>
      <c r="C28" s="298" t="s">
        <v>140</v>
      </c>
      <c r="D28" s="298" t="s">
        <v>139</v>
      </c>
      <c r="E28" s="298" t="s">
        <v>202</v>
      </c>
    </row>
    <row r="29" spans="1:5" ht="12.75" customHeight="1" x14ac:dyDescent="0.2">
      <c r="A29" s="27">
        <v>1</v>
      </c>
      <c r="B29" s="26"/>
      <c r="C29" s="28"/>
      <c r="D29" s="28"/>
      <c r="E29" s="28"/>
    </row>
    <row r="30" spans="1:5" ht="12.75" customHeight="1" x14ac:dyDescent="0.2">
      <c r="A30" s="27">
        <v>2</v>
      </c>
      <c r="B30" s="26"/>
      <c r="C30" s="28"/>
      <c r="D30" s="28"/>
      <c r="E30" s="28"/>
    </row>
    <row r="31" spans="1:5" ht="12.75" customHeight="1" x14ac:dyDescent="0.2">
      <c r="A31" s="27">
        <v>3</v>
      </c>
      <c r="B31" s="26"/>
      <c r="C31" s="28"/>
      <c r="D31" s="28"/>
      <c r="E31" s="28"/>
    </row>
    <row r="32" spans="1:5" ht="12.75" customHeight="1" x14ac:dyDescent="0.2">
      <c r="A32" s="27">
        <v>4</v>
      </c>
      <c r="B32" s="26"/>
      <c r="C32" s="28"/>
      <c r="D32" s="28"/>
      <c r="E32" s="28"/>
    </row>
    <row r="33" spans="1:5" ht="12.75" customHeight="1" x14ac:dyDescent="0.2">
      <c r="A33" s="27">
        <v>5</v>
      </c>
      <c r="B33" s="26"/>
      <c r="C33" s="28"/>
      <c r="D33" s="28"/>
      <c r="E33" s="28"/>
    </row>
    <row r="34" spans="1:5" x14ac:dyDescent="0.2">
      <c r="A34" s="195" t="s">
        <v>12</v>
      </c>
      <c r="B34" s="32"/>
      <c r="C34" s="29">
        <f t="shared" ref="C34:E34" si="2">SUM(C29:C33)</f>
        <v>0</v>
      </c>
      <c r="D34" s="29">
        <f t="shared" si="2"/>
        <v>0</v>
      </c>
      <c r="E34" s="29">
        <f t="shared" si="2"/>
        <v>0</v>
      </c>
    </row>
    <row r="35" spans="1:5" ht="12.75" customHeight="1" x14ac:dyDescent="0.2">
      <c r="A35" s="192"/>
      <c r="C35" s="30"/>
      <c r="D35" s="30"/>
      <c r="E35" s="30"/>
    </row>
    <row r="36" spans="1:5" ht="15.75" x14ac:dyDescent="0.2">
      <c r="A36" s="194"/>
      <c r="B36" s="319" t="s">
        <v>137</v>
      </c>
      <c r="C36" s="298" t="s">
        <v>140</v>
      </c>
      <c r="D36" s="298" t="s">
        <v>139</v>
      </c>
      <c r="E36" s="298" t="s">
        <v>202</v>
      </c>
    </row>
    <row r="37" spans="1:5" ht="12.75" customHeight="1" x14ac:dyDescent="0.2">
      <c r="A37" s="27">
        <v>1</v>
      </c>
      <c r="B37" s="26"/>
      <c r="C37" s="28"/>
      <c r="D37" s="28"/>
      <c r="E37" s="28"/>
    </row>
    <row r="38" spans="1:5" ht="12.75" customHeight="1" x14ac:dyDescent="0.2">
      <c r="A38" s="27">
        <v>2</v>
      </c>
      <c r="B38" s="26"/>
      <c r="C38" s="28"/>
      <c r="D38" s="28"/>
      <c r="E38" s="28"/>
    </row>
    <row r="39" spans="1:5" ht="12.75" customHeight="1" x14ac:dyDescent="0.2">
      <c r="A39" s="27">
        <v>3</v>
      </c>
      <c r="B39" s="26"/>
      <c r="C39" s="28"/>
      <c r="D39" s="28"/>
      <c r="E39" s="28"/>
    </row>
    <row r="40" spans="1:5" ht="12.75" customHeight="1" x14ac:dyDescent="0.2">
      <c r="A40" s="27">
        <v>4</v>
      </c>
      <c r="B40" s="26"/>
      <c r="C40" s="28"/>
      <c r="D40" s="28"/>
      <c r="E40" s="28"/>
    </row>
    <row r="41" spans="1:5" ht="12.75" customHeight="1" x14ac:dyDescent="0.2">
      <c r="A41" s="27">
        <v>5</v>
      </c>
      <c r="B41" s="26"/>
      <c r="C41" s="28"/>
      <c r="D41" s="28"/>
      <c r="E41" s="28"/>
    </row>
    <row r="42" spans="1:5" x14ac:dyDescent="0.2">
      <c r="A42" s="195" t="s">
        <v>12</v>
      </c>
      <c r="B42" s="32"/>
      <c r="C42" s="29">
        <f t="shared" ref="C42:E42" si="3">SUM(C37:C41)</f>
        <v>0</v>
      </c>
      <c r="D42" s="29">
        <f t="shared" si="3"/>
        <v>0</v>
      </c>
      <c r="E42" s="29">
        <f t="shared" si="3"/>
        <v>0</v>
      </c>
    </row>
    <row r="43" spans="1:5" ht="12.75" customHeight="1" x14ac:dyDescent="0.2">
      <c r="E43" s="23"/>
    </row>
    <row r="44" spans="1:5" ht="15.75" x14ac:dyDescent="0.2">
      <c r="A44" s="194"/>
      <c r="B44" s="319" t="s">
        <v>138</v>
      </c>
      <c r="C44" s="298" t="s">
        <v>140</v>
      </c>
      <c r="D44" s="298" t="s">
        <v>139</v>
      </c>
      <c r="E44" s="298" t="s">
        <v>202</v>
      </c>
    </row>
    <row r="45" spans="1:5" ht="12.75" customHeight="1" x14ac:dyDescent="0.2">
      <c r="A45" s="27">
        <v>1</v>
      </c>
      <c r="B45" s="26"/>
      <c r="C45" s="28"/>
      <c r="D45" s="28"/>
      <c r="E45" s="28"/>
    </row>
    <row r="46" spans="1:5" ht="12.75" customHeight="1" x14ac:dyDescent="0.2">
      <c r="A46" s="27">
        <v>2</v>
      </c>
      <c r="B46" s="26"/>
      <c r="C46" s="28"/>
      <c r="D46" s="28"/>
      <c r="E46" s="28"/>
    </row>
    <row r="47" spans="1:5" ht="12.75" customHeight="1" x14ac:dyDescent="0.2">
      <c r="A47" s="27">
        <v>3</v>
      </c>
      <c r="B47" s="26"/>
      <c r="C47" s="28"/>
      <c r="D47" s="28"/>
      <c r="E47" s="28"/>
    </row>
    <row r="48" spans="1:5" ht="12.75" customHeight="1" x14ac:dyDescent="0.2">
      <c r="A48" s="27">
        <v>4</v>
      </c>
      <c r="B48" s="26"/>
      <c r="C48" s="28"/>
      <c r="D48" s="28"/>
      <c r="E48" s="28"/>
    </row>
    <row r="49" spans="1:5" ht="12.75" customHeight="1" x14ac:dyDescent="0.2">
      <c r="A49" s="27">
        <v>5</v>
      </c>
      <c r="B49" s="26"/>
      <c r="C49" s="28"/>
      <c r="D49" s="28"/>
      <c r="E49" s="28"/>
    </row>
    <row r="50" spans="1:5" x14ac:dyDescent="0.2">
      <c r="A50" s="195" t="s">
        <v>12</v>
      </c>
      <c r="B50" s="32"/>
      <c r="C50" s="29">
        <f t="shared" ref="C50:E50" si="4">SUM(C45:C49)</f>
        <v>0</v>
      </c>
      <c r="D50" s="29">
        <f t="shared" si="4"/>
        <v>0</v>
      </c>
      <c r="E50" s="29">
        <f t="shared" si="4"/>
        <v>0</v>
      </c>
    </row>
    <row r="52" spans="1:5" ht="15" x14ac:dyDescent="0.25">
      <c r="A52" s="32"/>
      <c r="B52" s="197" t="s">
        <v>30</v>
      </c>
      <c r="C52" s="196">
        <f>C10+C26+C34+C42+C50</f>
        <v>0</v>
      </c>
      <c r="D52" s="196">
        <f>D10+D26+D34+D42+D50</f>
        <v>0</v>
      </c>
      <c r="E52" s="196">
        <f>E10+E26+E34+E42+E50</f>
        <v>0</v>
      </c>
    </row>
    <row r="54" spans="1:5" x14ac:dyDescent="0.2">
      <c r="B54" s="22" t="s">
        <v>227</v>
      </c>
      <c r="C54" s="390"/>
      <c r="D54" s="390"/>
      <c r="E54" s="390"/>
    </row>
    <row r="55" spans="1:5" x14ac:dyDescent="0.2">
      <c r="B55" s="22" t="s">
        <v>228</v>
      </c>
      <c r="C55" s="30">
        <f>C52-C54</f>
        <v>0</v>
      </c>
      <c r="D55" s="30">
        <f t="shared" ref="D55:E55" si="5">D52-D54</f>
        <v>0</v>
      </c>
      <c r="E55" s="30">
        <f t="shared" si="5"/>
        <v>0</v>
      </c>
    </row>
  </sheetData>
  <mergeCells count="1">
    <mergeCell ref="A2:E2"/>
  </mergeCells>
  <pageMargins left="0.31496062992125984" right="0.23622047244094491" top="0.55118110236220474" bottom="0.39370078740157483" header="0.31496062992125984" footer="0.31496062992125984"/>
  <pageSetup paperSize="9" scale="82" orientation="portrait" r:id="rId1"/>
  <headerFooter>
    <oddHeader>&amp;C&amp;"Arial,Fett"&amp;14&amp;A</oddHeader>
    <oddFooter>&amp;R&amp;D &amp;T</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4" tint="0.59999389629810485"/>
    <pageSetUpPr fitToPage="1"/>
  </sheetPr>
  <dimension ref="A2:I25"/>
  <sheetViews>
    <sheetView zoomScaleNormal="100" zoomScalePageLayoutView="85" workbookViewId="0">
      <selection activeCell="F7" sqref="F7"/>
    </sheetView>
  </sheetViews>
  <sheetFormatPr baseColWidth="10" defaultColWidth="11.5703125" defaultRowHeight="14.25" x14ac:dyDescent="0.2"/>
  <cols>
    <col min="1" max="1" width="18.42578125" style="22" customWidth="1"/>
    <col min="2" max="2" width="22.85546875" style="22" customWidth="1"/>
    <col min="3" max="3" width="21.28515625" style="22" customWidth="1"/>
    <col min="4" max="5" width="18.42578125" style="22" customWidth="1"/>
    <col min="6" max="6" width="3.5703125" style="339" customWidth="1"/>
    <col min="7" max="8" width="19.42578125" style="22" customWidth="1"/>
    <col min="9" max="9" width="18.85546875" style="22" customWidth="1"/>
    <col min="10" max="16384" width="11.5703125" style="22"/>
  </cols>
  <sheetData>
    <row r="2" spans="1:9" ht="38.450000000000003" customHeight="1" x14ac:dyDescent="0.2">
      <c r="A2" s="437" t="s">
        <v>189</v>
      </c>
      <c r="B2" s="437"/>
      <c r="C2" s="437"/>
      <c r="D2" s="437"/>
      <c r="E2" s="437"/>
      <c r="F2" s="382"/>
      <c r="G2" s="262"/>
      <c r="H2" s="262"/>
      <c r="I2" s="262"/>
    </row>
    <row r="3" spans="1:9" s="24" customFormat="1" ht="15" x14ac:dyDescent="0.25">
      <c r="A3" s="232"/>
      <c r="B3" s="233"/>
      <c r="C3" s="233"/>
      <c r="D3" s="233"/>
      <c r="E3" s="233"/>
      <c r="F3" s="383"/>
    </row>
    <row r="4" spans="1:9" s="24" customFormat="1" ht="15" x14ac:dyDescent="0.25">
      <c r="A4" s="232" t="s">
        <v>185</v>
      </c>
      <c r="B4" s="233"/>
      <c r="C4" s="233"/>
      <c r="D4" s="233"/>
      <c r="E4" s="233"/>
      <c r="F4" s="383"/>
    </row>
    <row r="5" spans="1:9" s="24" customFormat="1" ht="15" x14ac:dyDescent="0.25">
      <c r="A5" s="232"/>
      <c r="B5" s="233"/>
      <c r="C5" s="233"/>
      <c r="D5" s="233"/>
      <c r="E5" s="233"/>
      <c r="F5" s="383"/>
    </row>
    <row r="6" spans="1:9" s="218" customFormat="1" x14ac:dyDescent="0.25">
      <c r="A6" s="324" t="s">
        <v>15</v>
      </c>
      <c r="B6" s="298" t="s">
        <v>14</v>
      </c>
      <c r="C6" s="298" t="s">
        <v>123</v>
      </c>
      <c r="D6" s="298" t="s">
        <v>190</v>
      </c>
      <c r="E6" s="298" t="s">
        <v>34</v>
      </c>
      <c r="F6" s="384"/>
    </row>
    <row r="7" spans="1:9" ht="23.25" customHeight="1" x14ac:dyDescent="0.2">
      <c r="A7" s="32" t="s">
        <v>32</v>
      </c>
      <c r="B7" s="28"/>
      <c r="C7" s="28"/>
      <c r="D7" s="28"/>
      <c r="E7" s="28"/>
      <c r="F7" s="385"/>
    </row>
    <row r="8" spans="1:9" ht="21.75" customHeight="1" x14ac:dyDescent="0.2">
      <c r="A8" s="32" t="s">
        <v>33</v>
      </c>
      <c r="B8" s="28"/>
      <c r="C8" s="28"/>
      <c r="D8" s="28"/>
      <c r="E8" s="28"/>
      <c r="F8" s="385"/>
    </row>
    <row r="9" spans="1:9" ht="22.5" customHeight="1" x14ac:dyDescent="0.2">
      <c r="A9" s="219" t="s">
        <v>9</v>
      </c>
      <c r="B9" s="28"/>
      <c r="C9" s="28"/>
      <c r="D9" s="28"/>
      <c r="E9" s="28"/>
      <c r="F9" s="385"/>
    </row>
    <row r="10" spans="1:9" ht="22.5" customHeight="1" x14ac:dyDescent="0.2">
      <c r="A10" s="219" t="s">
        <v>10</v>
      </c>
      <c r="B10" s="28"/>
      <c r="C10" s="28"/>
      <c r="D10" s="28"/>
      <c r="E10" s="28"/>
      <c r="F10" s="385"/>
    </row>
    <row r="11" spans="1:9" ht="22.5" customHeight="1" x14ac:dyDescent="0.2">
      <c r="A11" s="219" t="s">
        <v>25</v>
      </c>
      <c r="B11" s="28"/>
      <c r="C11" s="28"/>
      <c r="D11" s="28"/>
      <c r="E11" s="28"/>
      <c r="F11" s="385"/>
    </row>
    <row r="12" spans="1:9" ht="22.5" customHeight="1" x14ac:dyDescent="0.2">
      <c r="A12" s="219" t="s">
        <v>26</v>
      </c>
      <c r="B12" s="28"/>
      <c r="C12" s="28"/>
      <c r="D12" s="28"/>
      <c r="E12" s="28"/>
      <c r="F12" s="385"/>
    </row>
    <row r="13" spans="1:9" ht="22.5" customHeight="1" x14ac:dyDescent="0.2">
      <c r="A13" s="219" t="s">
        <v>27</v>
      </c>
      <c r="B13" s="28"/>
      <c r="C13" s="28"/>
      <c r="D13" s="28"/>
      <c r="E13" s="28"/>
      <c r="F13" s="385"/>
    </row>
    <row r="14" spans="1:9" ht="22.5" customHeight="1" x14ac:dyDescent="0.2">
      <c r="A14" s="219" t="s">
        <v>28</v>
      </c>
      <c r="B14" s="28"/>
      <c r="C14" s="28"/>
      <c r="D14" s="28"/>
      <c r="E14" s="28"/>
      <c r="F14" s="385"/>
    </row>
    <row r="15" spans="1:9" ht="22.5" customHeight="1" x14ac:dyDescent="0.2">
      <c r="A15" s="32" t="s">
        <v>30</v>
      </c>
      <c r="B15" s="220">
        <f>SUM(B7:B14)</f>
        <v>0</v>
      </c>
      <c r="C15" s="220">
        <f>SUM(C7:C14)</f>
        <v>0</v>
      </c>
      <c r="D15" s="220">
        <f t="shared" ref="D15:E15" si="0">SUM(D7:D14)</f>
        <v>0</v>
      </c>
      <c r="E15" s="220">
        <f t="shared" si="0"/>
        <v>0</v>
      </c>
      <c r="F15" s="385"/>
    </row>
    <row r="16" spans="1:9" x14ac:dyDescent="0.2">
      <c r="I16" s="24"/>
    </row>
    <row r="17" spans="1:9" s="25" customFormat="1" ht="15" x14ac:dyDescent="0.25">
      <c r="A17" s="25" t="s">
        <v>186</v>
      </c>
      <c r="F17" s="377"/>
      <c r="I17" s="234"/>
    </row>
    <row r="18" spans="1:9" x14ac:dyDescent="0.2">
      <c r="I18" s="24"/>
    </row>
    <row r="19" spans="1:9" ht="28.5" x14ac:dyDescent="0.2">
      <c r="A19" s="249"/>
      <c r="B19" s="298" t="s">
        <v>14</v>
      </c>
      <c r="C19" s="325" t="s">
        <v>197</v>
      </c>
      <c r="D19" s="326" t="s">
        <v>203</v>
      </c>
    </row>
    <row r="20" spans="1:9" x14ac:dyDescent="0.2">
      <c r="A20" s="52" t="s">
        <v>32</v>
      </c>
      <c r="B20" s="250"/>
      <c r="C20" s="250"/>
      <c r="D20" s="251">
        <f>B20/20</f>
        <v>0</v>
      </c>
    </row>
    <row r="21" spans="1:9" x14ac:dyDescent="0.2">
      <c r="A21" s="52" t="s">
        <v>33</v>
      </c>
      <c r="B21" s="250"/>
      <c r="C21" s="250"/>
      <c r="D21" s="251">
        <f t="shared" ref="D21:D24" si="1">B21/20</f>
        <v>0</v>
      </c>
    </row>
    <row r="22" spans="1:9" x14ac:dyDescent="0.2">
      <c r="A22" s="160" t="s">
        <v>9</v>
      </c>
      <c r="B22" s="250"/>
      <c r="C22" s="250"/>
      <c r="D22" s="251">
        <f t="shared" si="1"/>
        <v>0</v>
      </c>
    </row>
    <row r="23" spans="1:9" x14ac:dyDescent="0.2">
      <c r="A23" s="160" t="s">
        <v>10</v>
      </c>
      <c r="B23" s="250"/>
      <c r="C23" s="250"/>
      <c r="D23" s="251">
        <f t="shared" si="1"/>
        <v>0</v>
      </c>
    </row>
    <row r="24" spans="1:9" x14ac:dyDescent="0.2">
      <c r="A24" s="160" t="s">
        <v>25</v>
      </c>
      <c r="B24" s="250"/>
      <c r="C24" s="250"/>
      <c r="D24" s="251">
        <f t="shared" si="1"/>
        <v>0</v>
      </c>
    </row>
    <row r="25" spans="1:9" x14ac:dyDescent="0.2">
      <c r="A25" s="252" t="s">
        <v>7</v>
      </c>
      <c r="B25" s="253">
        <f>SUM(B20:B24)</f>
        <v>0</v>
      </c>
      <c r="C25" s="253">
        <f>SUM(C20:C24)</f>
        <v>0</v>
      </c>
      <c r="D25" s="253">
        <f>SUM(D20:D24)</f>
        <v>0</v>
      </c>
    </row>
  </sheetData>
  <mergeCells count="1">
    <mergeCell ref="A2:E2"/>
  </mergeCells>
  <pageMargins left="0.31496062992125984" right="0.23622047244094491" top="0.55118110236220474" bottom="0.39370078740157483" header="0.31496062992125984" footer="0.31496062992125984"/>
  <pageSetup paperSize="9" orientation="landscape" r:id="rId1"/>
  <headerFooter>
    <oddHeader>&amp;C&amp;"Arial,Fett"&amp;14&amp;A</oddHeader>
    <oddFooter>&amp;R&amp;D &amp;T</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tint="0.59999389629810485"/>
    <pageSetUpPr fitToPage="1"/>
  </sheetPr>
  <dimension ref="A2:I9"/>
  <sheetViews>
    <sheetView zoomScaleNormal="100" zoomScalePageLayoutView="85" workbookViewId="0">
      <selection activeCell="I5" sqref="I5"/>
    </sheetView>
  </sheetViews>
  <sheetFormatPr baseColWidth="10" defaultColWidth="11.5703125" defaultRowHeight="14.25" x14ac:dyDescent="0.2"/>
  <cols>
    <col min="1" max="1" width="20.28515625" style="22" customWidth="1"/>
    <col min="2" max="3" width="21.28515625" style="22" customWidth="1"/>
    <col min="4" max="5" width="18.42578125" style="22" customWidth="1"/>
    <col min="6" max="8" width="19.42578125" style="22" customWidth="1"/>
    <col min="9" max="9" width="3.28515625" style="339" customWidth="1"/>
    <col min="10" max="16384" width="11.5703125" style="22"/>
  </cols>
  <sheetData>
    <row r="2" spans="1:9" ht="75.599999999999994" customHeight="1" x14ac:dyDescent="0.2">
      <c r="A2" s="438" t="s">
        <v>198</v>
      </c>
      <c r="B2" s="438"/>
      <c r="C2" s="438"/>
      <c r="D2" s="438"/>
      <c r="E2" s="438"/>
      <c r="F2" s="438"/>
      <c r="G2" s="438"/>
      <c r="H2" s="438"/>
    </row>
    <row r="3" spans="1:9" x14ac:dyDescent="0.2">
      <c r="I3" s="383"/>
    </row>
    <row r="4" spans="1:9" ht="42.75" x14ac:dyDescent="0.2">
      <c r="A4" s="254"/>
      <c r="B4" s="323" t="s">
        <v>83</v>
      </c>
      <c r="C4" s="323" t="s">
        <v>130</v>
      </c>
      <c r="D4" s="323" t="s">
        <v>152</v>
      </c>
      <c r="E4" s="323" t="s">
        <v>84</v>
      </c>
      <c r="F4" s="323" t="s">
        <v>29</v>
      </c>
      <c r="G4" s="323" t="s">
        <v>5</v>
      </c>
      <c r="H4" s="323" t="s">
        <v>143</v>
      </c>
    </row>
    <row r="5" spans="1:9" x14ac:dyDescent="0.2">
      <c r="A5" s="255" t="s">
        <v>187</v>
      </c>
      <c r="B5" s="256">
        <f>'Abschreibungen V'!E52</f>
        <v>0</v>
      </c>
      <c r="C5" s="256">
        <f>'Darlehen V'!C15</f>
        <v>0</v>
      </c>
      <c r="D5" s="256">
        <f>'Darlehen V'!C25</f>
        <v>0</v>
      </c>
      <c r="E5" s="256">
        <f>'Auflösung Sonderposten V'!C16</f>
        <v>0</v>
      </c>
      <c r="F5" s="256">
        <f>B5-C5-D5-E5</f>
        <v>0</v>
      </c>
      <c r="G5" s="259">
        <v>0.03</v>
      </c>
      <c r="H5" s="256">
        <f>F5*G5</f>
        <v>0</v>
      </c>
    </row>
    <row r="6" spans="1:9" x14ac:dyDescent="0.2">
      <c r="I6" s="383"/>
    </row>
    <row r="7" spans="1:9" x14ac:dyDescent="0.2">
      <c r="I7" s="383"/>
    </row>
    <row r="8" spans="1:9" x14ac:dyDescent="0.2">
      <c r="I8" s="383"/>
    </row>
    <row r="9" spans="1:9" x14ac:dyDescent="0.2">
      <c r="I9" s="383"/>
    </row>
  </sheetData>
  <mergeCells count="1">
    <mergeCell ref="A2:H2"/>
  </mergeCells>
  <pageMargins left="0.31496062992125984" right="0.23622047244094491" top="0.55118110236220474" bottom="0.39370078740157483" header="0.31496062992125984" footer="0.31496062992125984"/>
  <pageSetup paperSize="9" scale="91" orientation="landscape" r:id="rId1"/>
  <headerFooter>
    <oddHeader>&amp;C&amp;"Arial,Fett"&amp;14&amp;A</oddHeader>
    <oddFooter>&amp;R&amp;D &amp;T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tint="0.59999389629810485"/>
    <pageSetUpPr fitToPage="1"/>
  </sheetPr>
  <dimension ref="A2:D6"/>
  <sheetViews>
    <sheetView zoomScale="85" zoomScaleNormal="85" workbookViewId="0">
      <selection activeCell="A2" sqref="A2:C2"/>
    </sheetView>
  </sheetViews>
  <sheetFormatPr baseColWidth="10" defaultColWidth="11.5703125" defaultRowHeight="14.25" x14ac:dyDescent="0.2"/>
  <cols>
    <col min="1" max="1" width="47" style="229" customWidth="1"/>
    <col min="2" max="2" width="44" style="229" customWidth="1"/>
    <col min="3" max="3" width="42.140625" style="229" customWidth="1"/>
    <col min="4" max="4" width="3.42578125" style="386" customWidth="1"/>
    <col min="5" max="16384" width="11.5703125" style="222"/>
  </cols>
  <sheetData>
    <row r="2" spans="1:4" ht="171" customHeight="1" x14ac:dyDescent="0.2">
      <c r="A2" s="453" t="s">
        <v>238</v>
      </c>
      <c r="B2" s="454"/>
      <c r="C2" s="455"/>
    </row>
    <row r="3" spans="1:4" s="224" customFormat="1" ht="22.5" customHeight="1" x14ac:dyDescent="0.25">
      <c r="A3" s="223"/>
      <c r="B3" s="223"/>
      <c r="C3" s="223"/>
      <c r="D3" s="387"/>
    </row>
    <row r="4" spans="1:4" s="225" customFormat="1" ht="15" x14ac:dyDescent="0.25">
      <c r="A4" s="235"/>
      <c r="B4" s="330" t="s">
        <v>222</v>
      </c>
      <c r="C4" s="322" t="s">
        <v>223</v>
      </c>
      <c r="D4" s="388"/>
    </row>
    <row r="5" spans="1:4" s="226" customFormat="1" ht="27.75" customHeight="1" x14ac:dyDescent="0.2">
      <c r="A5" s="260" t="s">
        <v>36</v>
      </c>
      <c r="B5" s="227"/>
      <c r="C5" s="263">
        <f>B5*1/100</f>
        <v>0</v>
      </c>
      <c r="D5" s="389"/>
    </row>
    <row r="6" spans="1:4" s="228" customFormat="1" x14ac:dyDescent="0.2">
      <c r="A6" s="261" t="s">
        <v>199</v>
      </c>
      <c r="B6" s="227"/>
      <c r="C6" s="263">
        <f>B6*1/100</f>
        <v>0</v>
      </c>
      <c r="D6" s="389"/>
    </row>
  </sheetData>
  <mergeCells count="1">
    <mergeCell ref="A2:C2"/>
  </mergeCells>
  <pageMargins left="0.31496062992125984" right="0.23622047244094491" top="0.55118110236220474" bottom="0.39370078740157483" header="0.31496062992125984" footer="0.31496062992125984"/>
  <pageSetup paperSize="9" orientation="landscape" r:id="rId1"/>
  <headerFooter>
    <oddHeader>&amp;C&amp;"Arial,Fett"&amp;14&amp;A</oddHeader>
    <oddFooter>&amp;R&amp;D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tint="0.59999389629810485"/>
  </sheetPr>
  <dimension ref="A1:R59"/>
  <sheetViews>
    <sheetView zoomScale="85" zoomScaleNormal="85" workbookViewId="0">
      <selection activeCell="D10" sqref="D10"/>
    </sheetView>
  </sheetViews>
  <sheetFormatPr baseColWidth="10" defaultColWidth="11.5703125" defaultRowHeight="15" x14ac:dyDescent="0.2"/>
  <cols>
    <col min="1" max="1" width="23.7109375" style="335" bestFit="1" customWidth="1"/>
    <col min="2" max="2" width="23.5703125" style="335" customWidth="1"/>
    <col min="3" max="7" width="25.5703125" style="335" customWidth="1"/>
    <col min="8" max="8" width="25.85546875" style="335" customWidth="1"/>
    <col min="9" max="9" width="25.5703125" style="335" customWidth="1"/>
    <col min="10" max="10" width="11.5703125" style="335"/>
    <col min="11" max="11" width="16.5703125" style="351" bestFit="1" customWidth="1"/>
    <col min="12" max="12" width="19.140625" style="351" customWidth="1"/>
    <col min="13" max="13" width="13.42578125" style="335" bestFit="1" customWidth="1"/>
    <col min="14" max="16384" width="11.5703125" style="335"/>
  </cols>
  <sheetData>
    <row r="1" spans="1:18" x14ac:dyDescent="0.2">
      <c r="A1" s="350"/>
      <c r="B1" s="350"/>
      <c r="C1" s="350"/>
      <c r="D1" s="350"/>
      <c r="E1" s="350"/>
      <c r="F1" s="350"/>
      <c r="G1" s="350"/>
      <c r="H1" s="350"/>
    </row>
    <row r="2" spans="1:18" ht="50.25" customHeight="1" x14ac:dyDescent="0.2">
      <c r="A2" s="456" t="s">
        <v>236</v>
      </c>
      <c r="B2" s="456"/>
      <c r="C2" s="457"/>
      <c r="D2" s="457"/>
      <c r="E2" s="457"/>
      <c r="F2" s="457"/>
      <c r="G2" s="457"/>
      <c r="H2" s="457"/>
      <c r="I2" s="457"/>
    </row>
    <row r="3" spans="1:18" x14ac:dyDescent="0.2">
      <c r="A3" s="350"/>
      <c r="B3" s="352"/>
      <c r="C3" s="352"/>
      <c r="D3" s="352"/>
      <c r="E3" s="352"/>
      <c r="F3" s="352"/>
      <c r="G3" s="353"/>
      <c r="H3" s="350"/>
    </row>
    <row r="4" spans="1:18" ht="51" customHeight="1" x14ac:dyDescent="0.2">
      <c r="A4" s="354" t="s">
        <v>200</v>
      </c>
      <c r="B4" s="458" t="s">
        <v>237</v>
      </c>
      <c r="C4" s="392"/>
      <c r="D4" s="392"/>
      <c r="E4" s="392"/>
      <c r="F4" s="392"/>
      <c r="G4" s="392"/>
      <c r="H4" s="459"/>
      <c r="I4" s="392"/>
      <c r="L4" s="355"/>
    </row>
    <row r="5" spans="1:18" x14ac:dyDescent="0.2">
      <c r="A5" s="356">
        <v>1970</v>
      </c>
      <c r="B5" s="460">
        <v>6.2107999999999999</v>
      </c>
      <c r="C5" s="461"/>
      <c r="D5" s="461"/>
      <c r="E5" s="461"/>
      <c r="F5" s="462"/>
      <c r="G5" s="462"/>
      <c r="H5" s="461"/>
      <c r="I5" s="461"/>
      <c r="J5" s="357"/>
      <c r="L5" s="358"/>
    </row>
    <row r="6" spans="1:18" x14ac:dyDescent="0.2">
      <c r="A6" s="356">
        <v>1971</v>
      </c>
      <c r="B6" s="460">
        <v>5.6311</v>
      </c>
      <c r="C6" s="461"/>
      <c r="D6" s="461"/>
      <c r="E6" s="461"/>
      <c r="F6" s="462"/>
      <c r="G6" s="462"/>
      <c r="H6" s="461"/>
      <c r="I6" s="461"/>
      <c r="J6" s="359"/>
      <c r="M6" s="358"/>
    </row>
    <row r="7" spans="1:18" x14ac:dyDescent="0.2">
      <c r="A7" s="356">
        <v>1972</v>
      </c>
      <c r="B7" s="460">
        <v>5.3013000000000003</v>
      </c>
      <c r="C7" s="461"/>
      <c r="D7" s="461"/>
      <c r="E7" s="461"/>
      <c r="F7" s="462"/>
      <c r="G7" s="462"/>
      <c r="H7" s="461"/>
      <c r="I7" s="461"/>
    </row>
    <row r="8" spans="1:18" x14ac:dyDescent="0.2">
      <c r="A8" s="356">
        <v>1973</v>
      </c>
      <c r="B8" s="460">
        <v>4.9492000000000003</v>
      </c>
      <c r="C8" s="461"/>
      <c r="D8" s="461"/>
      <c r="E8" s="461"/>
      <c r="F8" s="462"/>
      <c r="G8" s="462"/>
      <c r="H8" s="461"/>
      <c r="I8" s="461"/>
    </row>
    <row r="9" spans="1:18" x14ac:dyDescent="0.2">
      <c r="A9" s="356">
        <v>1974</v>
      </c>
      <c r="B9" s="460">
        <v>4.6036999999999999</v>
      </c>
      <c r="C9" s="461"/>
      <c r="D9" s="461"/>
      <c r="E9" s="461"/>
      <c r="F9" s="462"/>
      <c r="G9" s="462"/>
      <c r="H9" s="461"/>
      <c r="I9" s="461"/>
    </row>
    <row r="10" spans="1:18" x14ac:dyDescent="0.2">
      <c r="A10" s="356">
        <v>1975</v>
      </c>
      <c r="B10" s="460">
        <v>4.5250000000000004</v>
      </c>
      <c r="C10" s="461"/>
      <c r="D10" s="461"/>
      <c r="E10" s="461"/>
      <c r="F10" s="462"/>
      <c r="G10" s="462"/>
      <c r="H10" s="461"/>
      <c r="I10" s="461"/>
    </row>
    <row r="11" spans="1:18" x14ac:dyDescent="0.2">
      <c r="A11" s="356">
        <v>1976</v>
      </c>
      <c r="B11" s="460">
        <v>4.3993000000000002</v>
      </c>
      <c r="C11" s="463"/>
      <c r="D11" s="461"/>
      <c r="E11" s="461"/>
      <c r="F11" s="462"/>
      <c r="G11" s="462"/>
      <c r="H11" s="461"/>
      <c r="I11" s="461"/>
    </row>
    <row r="12" spans="1:18" x14ac:dyDescent="0.2">
      <c r="A12" s="356">
        <v>1977</v>
      </c>
      <c r="B12" s="460">
        <v>4.2233000000000001</v>
      </c>
      <c r="C12" s="463"/>
      <c r="D12" s="461"/>
      <c r="E12" s="461"/>
      <c r="F12" s="462"/>
      <c r="G12" s="462"/>
      <c r="H12" s="461"/>
      <c r="I12" s="461"/>
    </row>
    <row r="13" spans="1:18" x14ac:dyDescent="0.2">
      <c r="A13" s="356">
        <v>1978</v>
      </c>
      <c r="B13" s="460">
        <v>4.0221999999999998</v>
      </c>
      <c r="C13" s="463"/>
      <c r="D13" s="461"/>
      <c r="E13" s="461"/>
      <c r="F13" s="462"/>
      <c r="G13" s="462"/>
      <c r="H13" s="461"/>
      <c r="I13" s="461"/>
    </row>
    <row r="14" spans="1:18" ht="15.75" x14ac:dyDescent="0.2">
      <c r="A14" s="356">
        <v>1979</v>
      </c>
      <c r="B14" s="460">
        <v>3.7265000000000001</v>
      </c>
      <c r="C14" s="463"/>
      <c r="D14" s="461"/>
      <c r="E14" s="461"/>
      <c r="F14" s="462"/>
      <c r="G14" s="462"/>
      <c r="H14" s="461"/>
      <c r="I14" s="461"/>
      <c r="M14" s="447"/>
      <c r="N14" s="447"/>
      <c r="O14" s="447"/>
      <c r="P14" s="447"/>
      <c r="Q14" s="447"/>
      <c r="R14" s="447"/>
    </row>
    <row r="15" spans="1:18" x14ac:dyDescent="0.2">
      <c r="A15" s="356">
        <v>1980</v>
      </c>
      <c r="B15" s="460">
        <v>3.3786999999999998</v>
      </c>
      <c r="C15" s="463"/>
      <c r="D15" s="461"/>
      <c r="E15" s="461"/>
      <c r="F15" s="462"/>
      <c r="G15" s="462"/>
      <c r="H15" s="461"/>
      <c r="I15" s="461"/>
    </row>
    <row r="16" spans="1:18" x14ac:dyDescent="0.2">
      <c r="A16" s="356">
        <v>1981</v>
      </c>
      <c r="B16" s="460">
        <v>3.1753999999999998</v>
      </c>
      <c r="C16" s="463"/>
      <c r="D16" s="461"/>
      <c r="E16" s="461"/>
      <c r="F16" s="462"/>
      <c r="G16" s="462"/>
      <c r="H16" s="461"/>
      <c r="I16" s="461"/>
    </row>
    <row r="17" spans="1:9" x14ac:dyDescent="0.2">
      <c r="A17" s="356">
        <v>1982</v>
      </c>
      <c r="B17" s="460">
        <v>3.0678000000000001</v>
      </c>
      <c r="C17" s="463"/>
      <c r="D17" s="461"/>
      <c r="E17" s="461"/>
      <c r="F17" s="462"/>
      <c r="G17" s="462"/>
      <c r="H17" s="461"/>
      <c r="I17" s="461"/>
    </row>
    <row r="18" spans="1:9" x14ac:dyDescent="0.2">
      <c r="A18" s="356">
        <v>1983</v>
      </c>
      <c r="B18" s="460">
        <v>2.9952999999999999</v>
      </c>
      <c r="C18" s="463"/>
      <c r="D18" s="461"/>
      <c r="E18" s="461"/>
      <c r="F18" s="462"/>
      <c r="G18" s="462"/>
      <c r="H18" s="461"/>
      <c r="I18" s="461"/>
    </row>
    <row r="19" spans="1:9" x14ac:dyDescent="0.2">
      <c r="A19" s="356">
        <v>1984</v>
      </c>
      <c r="B19" s="460">
        <v>2.9194</v>
      </c>
      <c r="C19" s="463"/>
      <c r="D19" s="461"/>
      <c r="E19" s="461"/>
      <c r="F19" s="462"/>
      <c r="G19" s="462"/>
      <c r="H19" s="461"/>
      <c r="I19" s="461"/>
    </row>
    <row r="20" spans="1:9" x14ac:dyDescent="0.2">
      <c r="A20" s="356">
        <v>1985</v>
      </c>
      <c r="B20" s="460">
        <v>2.8993000000000002</v>
      </c>
      <c r="C20" s="463"/>
      <c r="D20" s="461"/>
      <c r="E20" s="461"/>
      <c r="F20" s="462"/>
      <c r="G20" s="462"/>
      <c r="H20" s="461"/>
      <c r="I20" s="461"/>
    </row>
    <row r="21" spans="1:9" x14ac:dyDescent="0.2">
      <c r="A21" s="356">
        <v>1986</v>
      </c>
      <c r="B21" s="460">
        <v>2.8408000000000002</v>
      </c>
      <c r="C21" s="463"/>
      <c r="D21" s="461"/>
      <c r="E21" s="461"/>
      <c r="F21" s="462"/>
      <c r="G21" s="462"/>
      <c r="H21" s="461"/>
      <c r="I21" s="461"/>
    </row>
    <row r="22" spans="1:9" x14ac:dyDescent="0.2">
      <c r="A22" s="356">
        <v>1987</v>
      </c>
      <c r="B22" s="460">
        <v>2.7785000000000002</v>
      </c>
      <c r="C22" s="463"/>
      <c r="D22" s="461"/>
      <c r="E22" s="461"/>
      <c r="F22" s="462"/>
      <c r="G22" s="462"/>
      <c r="H22" s="461"/>
      <c r="I22" s="461"/>
    </row>
    <row r="23" spans="1:9" x14ac:dyDescent="0.2">
      <c r="A23" s="356">
        <v>1988</v>
      </c>
      <c r="B23" s="460">
        <v>2.7189000000000001</v>
      </c>
      <c r="C23" s="463"/>
      <c r="D23" s="461"/>
      <c r="E23" s="461"/>
      <c r="F23" s="462"/>
      <c r="G23" s="462"/>
      <c r="H23" s="461"/>
      <c r="I23" s="461"/>
    </row>
    <row r="24" spans="1:9" x14ac:dyDescent="0.2">
      <c r="A24" s="356">
        <v>1989</v>
      </c>
      <c r="B24" s="460">
        <v>2.6396000000000002</v>
      </c>
      <c r="C24" s="463"/>
      <c r="D24" s="461"/>
      <c r="E24" s="461"/>
      <c r="F24" s="462"/>
      <c r="G24" s="462"/>
      <c r="H24" s="461"/>
      <c r="I24" s="461"/>
    </row>
    <row r="25" spans="1:9" x14ac:dyDescent="0.2">
      <c r="A25" s="356">
        <v>1990</v>
      </c>
      <c r="B25" s="460">
        <v>2.4794999999999998</v>
      </c>
      <c r="C25" s="463"/>
      <c r="D25" s="461"/>
      <c r="E25" s="461"/>
      <c r="F25" s="462"/>
      <c r="G25" s="462"/>
      <c r="H25" s="461"/>
      <c r="I25" s="461"/>
    </row>
    <row r="26" spans="1:9" x14ac:dyDescent="0.2">
      <c r="A26" s="356">
        <v>1991</v>
      </c>
      <c r="B26" s="460">
        <v>2.3290000000000002</v>
      </c>
      <c r="C26" s="463"/>
      <c r="D26" s="461"/>
      <c r="E26" s="461"/>
      <c r="F26" s="462"/>
      <c r="G26" s="462"/>
      <c r="H26" s="461"/>
      <c r="I26" s="461"/>
    </row>
    <row r="27" spans="1:9" x14ac:dyDescent="0.2">
      <c r="A27" s="356">
        <v>1992</v>
      </c>
      <c r="B27" s="460">
        <v>2.1959</v>
      </c>
      <c r="C27" s="463"/>
      <c r="D27" s="461"/>
      <c r="E27" s="461"/>
      <c r="F27" s="462"/>
      <c r="G27" s="462"/>
      <c r="H27" s="461"/>
      <c r="I27" s="461"/>
    </row>
    <row r="28" spans="1:9" x14ac:dyDescent="0.2">
      <c r="A28" s="356">
        <v>1993</v>
      </c>
      <c r="B28" s="460">
        <v>2.0941999999999998</v>
      </c>
      <c r="C28" s="463"/>
      <c r="D28" s="461"/>
      <c r="E28" s="461"/>
      <c r="F28" s="462"/>
      <c r="G28" s="462"/>
      <c r="H28" s="461"/>
      <c r="I28" s="461"/>
    </row>
    <row r="29" spans="1:9" x14ac:dyDescent="0.2">
      <c r="A29" s="356">
        <v>1994</v>
      </c>
      <c r="B29" s="460">
        <v>2.0501999999999998</v>
      </c>
      <c r="C29" s="463"/>
      <c r="D29" s="461"/>
      <c r="E29" s="461"/>
      <c r="F29" s="462"/>
      <c r="G29" s="462"/>
      <c r="H29" s="461"/>
      <c r="I29" s="461"/>
    </row>
    <row r="30" spans="1:9" x14ac:dyDescent="0.2">
      <c r="A30" s="356">
        <v>1995</v>
      </c>
      <c r="B30" s="460">
        <v>2.0015999999999998</v>
      </c>
      <c r="C30" s="463"/>
      <c r="D30" s="461"/>
      <c r="E30" s="461"/>
      <c r="F30" s="462"/>
      <c r="G30" s="462"/>
      <c r="H30" s="461"/>
      <c r="I30" s="461"/>
    </row>
    <row r="31" spans="1:9" x14ac:dyDescent="0.2">
      <c r="A31" s="356">
        <v>1996</v>
      </c>
      <c r="B31" s="460">
        <v>1.9984</v>
      </c>
      <c r="C31" s="463"/>
      <c r="D31" s="461"/>
      <c r="E31" s="461"/>
      <c r="F31" s="462"/>
      <c r="G31" s="462"/>
      <c r="H31" s="461"/>
      <c r="I31" s="461"/>
    </row>
    <row r="32" spans="1:9" x14ac:dyDescent="0.2">
      <c r="A32" s="356">
        <v>1997</v>
      </c>
      <c r="B32" s="460">
        <v>2.0047000000000001</v>
      </c>
      <c r="C32" s="463"/>
      <c r="D32" s="461"/>
      <c r="E32" s="461"/>
      <c r="F32" s="462"/>
      <c r="G32" s="462"/>
      <c r="H32" s="461"/>
      <c r="I32" s="461"/>
    </row>
    <row r="33" spans="1:9" x14ac:dyDescent="0.2">
      <c r="A33" s="356">
        <v>1998</v>
      </c>
      <c r="B33" s="460">
        <v>2.0015999999999998</v>
      </c>
      <c r="C33" s="463"/>
      <c r="D33" s="461"/>
      <c r="E33" s="461"/>
      <c r="F33" s="462"/>
      <c r="G33" s="462"/>
      <c r="H33" s="461"/>
      <c r="I33" s="461"/>
    </row>
    <row r="34" spans="1:9" x14ac:dyDescent="0.2">
      <c r="A34" s="356">
        <v>1999</v>
      </c>
      <c r="B34" s="460">
        <v>1.9984</v>
      </c>
      <c r="C34" s="463"/>
      <c r="D34" s="461"/>
      <c r="E34" s="461"/>
      <c r="F34" s="462"/>
      <c r="G34" s="462"/>
      <c r="H34" s="461"/>
      <c r="I34" s="461"/>
    </row>
    <row r="35" spans="1:9" x14ac:dyDescent="0.2">
      <c r="A35" s="356">
        <v>2000</v>
      </c>
      <c r="B35" s="460">
        <v>1.9735</v>
      </c>
      <c r="C35" s="463"/>
      <c r="D35" s="461"/>
      <c r="E35" s="461"/>
      <c r="F35" s="462"/>
      <c r="G35" s="462"/>
      <c r="H35" s="461"/>
      <c r="I35" s="461"/>
    </row>
    <row r="36" spans="1:9" x14ac:dyDescent="0.2">
      <c r="A36" s="356">
        <v>2001</v>
      </c>
      <c r="B36" s="460">
        <v>1.9552</v>
      </c>
      <c r="C36" s="463"/>
      <c r="D36" s="461"/>
      <c r="E36" s="461"/>
      <c r="F36" s="462"/>
      <c r="G36" s="462"/>
      <c r="H36" s="461"/>
      <c r="I36" s="461"/>
    </row>
    <row r="37" spans="1:9" x14ac:dyDescent="0.2">
      <c r="A37" s="356">
        <v>2002</v>
      </c>
      <c r="B37" s="460">
        <v>1.9552</v>
      </c>
      <c r="C37" s="463"/>
      <c r="D37" s="461"/>
      <c r="E37" s="461"/>
      <c r="F37" s="462"/>
      <c r="G37" s="462"/>
      <c r="H37" s="461"/>
      <c r="I37" s="461"/>
    </row>
    <row r="38" spans="1:9" x14ac:dyDescent="0.2">
      <c r="A38" s="356">
        <v>2003</v>
      </c>
      <c r="B38" s="460">
        <v>1.9613</v>
      </c>
      <c r="C38" s="463"/>
      <c r="D38" s="461"/>
      <c r="E38" s="461"/>
      <c r="F38" s="462"/>
      <c r="G38" s="462"/>
      <c r="H38" s="461"/>
      <c r="I38" s="461"/>
    </row>
    <row r="39" spans="1:9" x14ac:dyDescent="0.2">
      <c r="A39" s="356">
        <v>2004</v>
      </c>
      <c r="B39" s="460">
        <v>1.9461999999999999</v>
      </c>
      <c r="C39" s="463"/>
      <c r="D39" s="461"/>
      <c r="E39" s="461"/>
      <c r="F39" s="462"/>
      <c r="G39" s="462"/>
      <c r="H39" s="461"/>
      <c r="I39" s="461"/>
    </row>
    <row r="40" spans="1:9" x14ac:dyDescent="0.2">
      <c r="A40" s="356">
        <v>2005</v>
      </c>
      <c r="B40" s="460">
        <v>1.9285000000000001</v>
      </c>
      <c r="C40" s="463"/>
      <c r="D40" s="461"/>
      <c r="E40" s="461"/>
      <c r="F40" s="462"/>
      <c r="G40" s="462"/>
      <c r="H40" s="461"/>
      <c r="I40" s="461"/>
    </row>
    <row r="41" spans="1:9" x14ac:dyDescent="0.2">
      <c r="A41" s="356">
        <v>2006</v>
      </c>
      <c r="B41" s="460">
        <v>1.9053</v>
      </c>
      <c r="C41" s="463"/>
      <c r="D41" s="461"/>
      <c r="E41" s="461"/>
      <c r="F41" s="462"/>
      <c r="G41" s="462"/>
      <c r="H41" s="461"/>
      <c r="I41" s="461"/>
    </row>
    <row r="42" spans="1:9" x14ac:dyDescent="0.2">
      <c r="A42" s="356">
        <v>2007</v>
      </c>
      <c r="B42" s="460">
        <v>1.7971999999999999</v>
      </c>
      <c r="C42" s="463"/>
      <c r="D42" s="461"/>
      <c r="E42" s="461"/>
      <c r="F42" s="462"/>
      <c r="G42" s="462"/>
      <c r="H42" s="461"/>
      <c r="I42" s="461"/>
    </row>
    <row r="43" spans="1:9" x14ac:dyDescent="0.2">
      <c r="A43" s="356">
        <v>2008</v>
      </c>
      <c r="B43" s="460">
        <v>1.7452000000000001</v>
      </c>
      <c r="C43" s="463"/>
      <c r="D43" s="461"/>
      <c r="E43" s="461"/>
      <c r="F43" s="462"/>
      <c r="G43" s="462"/>
      <c r="H43" s="461"/>
      <c r="I43" s="461"/>
    </row>
    <row r="44" spans="1:9" x14ac:dyDescent="0.2">
      <c r="A44" s="356">
        <v>2009</v>
      </c>
      <c r="B44" s="460">
        <v>1.7238</v>
      </c>
      <c r="C44" s="463"/>
      <c r="D44" s="461"/>
      <c r="E44" s="461"/>
      <c r="F44" s="462"/>
      <c r="G44" s="462"/>
      <c r="H44" s="461"/>
      <c r="I44" s="461"/>
    </row>
    <row r="45" spans="1:9" x14ac:dyDescent="0.2">
      <c r="A45" s="356">
        <v>2010</v>
      </c>
      <c r="B45" s="460">
        <v>1.7052</v>
      </c>
      <c r="C45" s="463"/>
      <c r="D45" s="461"/>
      <c r="E45" s="461"/>
      <c r="F45" s="462"/>
      <c r="G45" s="462"/>
      <c r="H45" s="461"/>
      <c r="I45" s="461"/>
    </row>
    <row r="46" spans="1:9" x14ac:dyDescent="0.2">
      <c r="A46" s="356">
        <v>2011</v>
      </c>
      <c r="B46" s="460">
        <v>1.6671</v>
      </c>
      <c r="C46" s="463"/>
      <c r="D46" s="461"/>
      <c r="E46" s="461"/>
      <c r="F46" s="462"/>
      <c r="G46" s="462"/>
      <c r="H46" s="461"/>
      <c r="I46" s="461"/>
    </row>
    <row r="47" spans="1:9" x14ac:dyDescent="0.2">
      <c r="A47" s="356">
        <v>2012</v>
      </c>
      <c r="B47" s="460">
        <v>1.6327</v>
      </c>
      <c r="C47" s="463"/>
      <c r="D47" s="461"/>
      <c r="E47" s="461"/>
      <c r="F47" s="462"/>
      <c r="G47" s="462"/>
      <c r="H47" s="461"/>
      <c r="I47" s="461"/>
    </row>
    <row r="48" spans="1:9" x14ac:dyDescent="0.2">
      <c r="A48" s="356">
        <v>2013</v>
      </c>
      <c r="B48" s="460">
        <v>1.6079000000000001</v>
      </c>
      <c r="C48" s="463"/>
      <c r="D48" s="461"/>
      <c r="E48" s="461"/>
      <c r="F48" s="462"/>
      <c r="G48" s="462"/>
      <c r="H48" s="461"/>
      <c r="I48" s="461"/>
    </row>
    <row r="49" spans="1:9" x14ac:dyDescent="0.2">
      <c r="A49" s="356">
        <v>2014</v>
      </c>
      <c r="B49" s="460">
        <v>1.5818000000000001</v>
      </c>
      <c r="C49" s="463"/>
      <c r="D49" s="461"/>
      <c r="E49" s="461"/>
      <c r="F49" s="462"/>
      <c r="G49" s="462"/>
      <c r="H49" s="461"/>
      <c r="I49" s="461"/>
    </row>
    <row r="50" spans="1:9" x14ac:dyDescent="0.2">
      <c r="A50" s="356">
        <v>2015</v>
      </c>
      <c r="B50" s="460">
        <v>1.5565</v>
      </c>
      <c r="C50" s="463"/>
      <c r="D50" s="461"/>
      <c r="E50" s="461"/>
      <c r="F50" s="462"/>
      <c r="G50" s="462"/>
      <c r="H50" s="461"/>
      <c r="I50" s="461"/>
    </row>
    <row r="51" spans="1:9" x14ac:dyDescent="0.2">
      <c r="A51" s="356">
        <v>2016</v>
      </c>
      <c r="B51" s="460">
        <v>1.532</v>
      </c>
      <c r="C51" s="463"/>
      <c r="D51" s="461"/>
      <c r="E51" s="461"/>
      <c r="F51" s="462"/>
      <c r="G51" s="462"/>
      <c r="H51" s="461"/>
      <c r="I51" s="461"/>
    </row>
    <row r="52" spans="1:9" x14ac:dyDescent="0.2">
      <c r="A52" s="356">
        <v>2017</v>
      </c>
      <c r="B52" s="460">
        <v>1.4905999999999999</v>
      </c>
      <c r="C52" s="463"/>
      <c r="D52" s="461"/>
      <c r="E52" s="461"/>
      <c r="F52" s="462"/>
      <c r="G52" s="462"/>
      <c r="H52" s="461"/>
      <c r="I52" s="461"/>
    </row>
    <row r="53" spans="1:9" x14ac:dyDescent="0.2">
      <c r="A53" s="356">
        <v>2018</v>
      </c>
      <c r="B53" s="460">
        <v>1.4414</v>
      </c>
      <c r="C53" s="463"/>
      <c r="D53" s="461"/>
      <c r="E53" s="461"/>
      <c r="F53" s="462"/>
      <c r="G53" s="462"/>
      <c r="H53" s="461"/>
    </row>
    <row r="54" spans="1:9" x14ac:dyDescent="0.2">
      <c r="A54" s="356">
        <v>2019</v>
      </c>
      <c r="B54" s="460">
        <v>1.3876999999999999</v>
      </c>
      <c r="C54" s="463"/>
      <c r="D54" s="461"/>
      <c r="E54" s="461"/>
      <c r="F54" s="462"/>
      <c r="G54" s="462"/>
    </row>
    <row r="55" spans="1:9" x14ac:dyDescent="0.2">
      <c r="A55" s="356">
        <v>2020</v>
      </c>
      <c r="B55" s="460">
        <v>1.3727</v>
      </c>
      <c r="C55" s="463"/>
      <c r="D55" s="461"/>
      <c r="E55" s="461"/>
      <c r="F55" s="462"/>
    </row>
    <row r="56" spans="1:9" x14ac:dyDescent="0.2">
      <c r="A56" s="356">
        <v>2021</v>
      </c>
      <c r="B56" s="460">
        <v>1.2669999999999999</v>
      </c>
      <c r="C56" s="463"/>
      <c r="D56" s="461"/>
      <c r="E56" s="461"/>
      <c r="F56" s="464"/>
    </row>
    <row r="57" spans="1:9" x14ac:dyDescent="0.2">
      <c r="A57" s="356">
        <v>2022</v>
      </c>
      <c r="B57" s="460">
        <v>1.1133999999999999</v>
      </c>
      <c r="C57" s="463"/>
      <c r="D57" s="461"/>
      <c r="E57" s="464"/>
      <c r="F57" s="464"/>
      <c r="G57" s="465"/>
    </row>
    <row r="58" spans="1:9" ht="15.75" x14ac:dyDescent="0.25">
      <c r="A58" s="356">
        <v>2023</v>
      </c>
      <c r="B58" s="466">
        <v>1.0243</v>
      </c>
      <c r="C58" s="463"/>
      <c r="D58" s="467"/>
      <c r="E58" s="467"/>
      <c r="F58" s="467"/>
      <c r="G58" s="468"/>
      <c r="H58" s="469"/>
    </row>
    <row r="59" spans="1:9" x14ac:dyDescent="0.2">
      <c r="A59" s="356">
        <v>2024</v>
      </c>
      <c r="B59" s="466">
        <v>1</v>
      </c>
    </row>
  </sheetData>
  <mergeCells count="2">
    <mergeCell ref="A2:B2"/>
    <mergeCell ref="M14:R14"/>
  </mergeCells>
  <printOptions horizontalCentered="1"/>
  <pageMargins left="0.59055118110236227" right="0.59055118110236227" top="0.98425196850393704" bottom="0.78740157480314965" header="0.31496062992125984" footer="0.31496062992125984"/>
  <pageSetup paperSize="9" scale="74" firstPageNumber="2" orientation="portrait" horizontalDpi="1200" verticalDpi="1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4" tint="0.59999389629810485"/>
    <pageSetUpPr fitToPage="1"/>
  </sheetPr>
  <dimension ref="A1:W59"/>
  <sheetViews>
    <sheetView zoomScale="85" zoomScaleNormal="85" workbookViewId="0">
      <selection sqref="A1:XFD1048576"/>
    </sheetView>
  </sheetViews>
  <sheetFormatPr baseColWidth="10" defaultColWidth="11.42578125" defaultRowHeight="15" x14ac:dyDescent="0.2"/>
  <cols>
    <col min="1" max="1" width="32.28515625" style="360" customWidth="1"/>
    <col min="2" max="2" width="29.140625" style="360" customWidth="1"/>
    <col min="3" max="3" width="3.28515625" style="360" customWidth="1"/>
    <col min="4" max="4" width="18.42578125" style="360" customWidth="1"/>
    <col min="5" max="5" width="23" style="360" customWidth="1"/>
    <col min="6" max="6" width="4.140625" style="360" customWidth="1"/>
    <col min="7" max="8" width="20.5703125" style="360" customWidth="1"/>
    <col min="9" max="9" width="3.7109375" style="360" customWidth="1"/>
    <col min="10" max="11" width="20.5703125" style="360" customWidth="1"/>
    <col min="12" max="12" width="3.5703125" style="360" customWidth="1"/>
    <col min="13" max="13" width="20.5703125" style="360" customWidth="1"/>
    <col min="14" max="14" width="20.7109375" style="360" customWidth="1"/>
    <col min="15" max="15" width="3.5703125" style="360" customWidth="1"/>
    <col min="16" max="16" width="20.5703125" style="360" customWidth="1"/>
    <col min="17" max="17" width="20.7109375" style="360" customWidth="1"/>
    <col min="18" max="18" width="3.42578125" style="360" customWidth="1"/>
    <col min="19" max="19" width="20.5703125" style="360" customWidth="1"/>
    <col min="20" max="20" width="20.5703125" style="372" customWidth="1"/>
    <col min="21" max="21" width="4" style="360" customWidth="1"/>
    <col min="22" max="22" width="20.42578125" style="360" customWidth="1"/>
    <col min="23" max="23" width="20.7109375" style="360" customWidth="1"/>
    <col min="24" max="16384" width="11.42578125" style="360"/>
  </cols>
  <sheetData>
    <row r="1" spans="1:23" x14ac:dyDescent="0.2">
      <c r="P1" s="361"/>
      <c r="Q1" s="361"/>
      <c r="R1" s="361"/>
      <c r="S1" s="361"/>
      <c r="T1" s="362"/>
    </row>
    <row r="2" spans="1:23" ht="36" customHeight="1" x14ac:dyDescent="0.2">
      <c r="A2" s="470" t="s">
        <v>220</v>
      </c>
      <c r="B2" s="470"/>
      <c r="C2" s="471"/>
      <c r="D2" s="471"/>
      <c r="E2" s="471"/>
      <c r="F2" s="471"/>
      <c r="G2" s="471"/>
      <c r="H2" s="471"/>
      <c r="I2" s="471"/>
      <c r="J2" s="471"/>
      <c r="K2" s="471"/>
      <c r="L2" s="471"/>
      <c r="M2" s="471"/>
      <c r="N2" s="471"/>
      <c r="O2" s="471"/>
      <c r="P2" s="471"/>
      <c r="Q2" s="471"/>
      <c r="R2" s="471"/>
      <c r="S2" s="471"/>
      <c r="T2" s="471"/>
      <c r="U2" s="471"/>
      <c r="V2" s="471"/>
      <c r="W2" s="472"/>
    </row>
    <row r="3" spans="1:23" x14ac:dyDescent="0.2">
      <c r="P3" s="363"/>
      <c r="Q3" s="364"/>
      <c r="R3" s="365"/>
      <c r="S3" s="361"/>
      <c r="T3" s="362"/>
    </row>
    <row r="4" spans="1:23" ht="16.5" customHeight="1" x14ac:dyDescent="0.2">
      <c r="A4" s="473" t="s">
        <v>233</v>
      </c>
      <c r="B4" s="473"/>
      <c r="C4" s="391"/>
      <c r="D4" s="474"/>
      <c r="E4" s="474"/>
      <c r="G4" s="474"/>
      <c r="H4" s="474"/>
      <c r="J4" s="474"/>
      <c r="K4" s="474"/>
      <c r="L4" s="366"/>
      <c r="M4" s="474"/>
      <c r="N4" s="474"/>
      <c r="O4" s="366"/>
      <c r="P4" s="475"/>
      <c r="Q4" s="475"/>
      <c r="R4" s="365"/>
      <c r="S4" s="476"/>
      <c r="T4" s="476"/>
      <c r="V4" s="474"/>
      <c r="W4" s="474"/>
    </row>
    <row r="5" spans="1:23" ht="28.5" x14ac:dyDescent="0.2">
      <c r="A5" s="331" t="s">
        <v>201</v>
      </c>
      <c r="B5" s="477" t="s">
        <v>234</v>
      </c>
      <c r="C5" s="392"/>
      <c r="D5" s="398"/>
      <c r="E5" s="392"/>
      <c r="G5" s="398"/>
      <c r="H5" s="392"/>
      <c r="J5" s="398"/>
      <c r="K5" s="392"/>
      <c r="L5" s="367"/>
      <c r="M5" s="398"/>
      <c r="N5" s="392"/>
      <c r="O5" s="367"/>
      <c r="P5" s="398"/>
      <c r="Q5" s="367"/>
      <c r="R5" s="22"/>
      <c r="S5" s="398"/>
      <c r="T5" s="367"/>
      <c r="V5" s="398"/>
      <c r="W5" s="392"/>
    </row>
    <row r="6" spans="1:23" x14ac:dyDescent="0.2">
      <c r="A6" s="478">
        <v>2024</v>
      </c>
      <c r="B6" s="393">
        <v>1</v>
      </c>
      <c r="C6" s="392"/>
      <c r="D6" s="479"/>
      <c r="E6" s="480"/>
      <c r="G6" s="481"/>
      <c r="H6" s="369"/>
      <c r="J6" s="481"/>
      <c r="K6" s="369"/>
      <c r="L6" s="368"/>
      <c r="M6" s="481"/>
      <c r="N6" s="368"/>
      <c r="O6" s="368"/>
      <c r="P6" s="481"/>
      <c r="Q6" s="368"/>
      <c r="R6" s="22"/>
      <c r="S6" s="481"/>
      <c r="T6" s="368"/>
      <c r="V6" s="481"/>
      <c r="W6" s="369"/>
    </row>
    <row r="7" spans="1:23" x14ac:dyDescent="0.2">
      <c r="A7" s="396">
        <v>2023</v>
      </c>
      <c r="B7" s="394">
        <v>1.0223</v>
      </c>
      <c r="C7" s="395"/>
      <c r="D7" s="479"/>
      <c r="E7" s="480"/>
      <c r="G7" s="481"/>
      <c r="H7" s="369"/>
      <c r="J7" s="481"/>
      <c r="K7" s="369"/>
      <c r="L7" s="368"/>
      <c r="M7" s="481"/>
      <c r="N7" s="368"/>
      <c r="O7" s="368"/>
      <c r="P7" s="481"/>
      <c r="Q7" s="368"/>
      <c r="R7" s="22"/>
      <c r="S7" s="481"/>
      <c r="T7" s="368"/>
      <c r="V7" s="366"/>
      <c r="W7" s="369"/>
    </row>
    <row r="8" spans="1:23" x14ac:dyDescent="0.2">
      <c r="A8" s="396">
        <v>2022</v>
      </c>
      <c r="B8" s="394">
        <v>1.0826</v>
      </c>
      <c r="C8" s="397"/>
      <c r="D8" s="479"/>
      <c r="E8" s="480"/>
      <c r="G8" s="481"/>
      <c r="H8" s="369"/>
      <c r="J8" s="481"/>
      <c r="K8" s="369"/>
      <c r="L8" s="368"/>
      <c r="M8" s="481"/>
      <c r="N8" s="368"/>
      <c r="O8" s="368"/>
      <c r="P8" s="481"/>
      <c r="Q8" s="368"/>
      <c r="R8" s="22"/>
      <c r="S8" s="366"/>
      <c r="T8" s="368"/>
      <c r="V8" s="366"/>
      <c r="W8" s="369"/>
    </row>
    <row r="9" spans="1:23" x14ac:dyDescent="0.2">
      <c r="A9" s="396">
        <v>2021</v>
      </c>
      <c r="B9" s="394">
        <v>1.1571</v>
      </c>
      <c r="C9" s="397"/>
      <c r="D9" s="479"/>
      <c r="E9" s="480"/>
      <c r="G9" s="481"/>
      <c r="H9" s="482"/>
      <c r="J9" s="481"/>
      <c r="K9" s="482"/>
      <c r="L9" s="368"/>
      <c r="M9" s="481"/>
      <c r="N9" s="368"/>
      <c r="O9" s="368"/>
      <c r="P9" s="366"/>
      <c r="Q9" s="368"/>
      <c r="R9" s="22"/>
      <c r="S9" s="366"/>
      <c r="T9" s="368"/>
      <c r="V9" s="366"/>
      <c r="W9" s="369"/>
    </row>
    <row r="10" spans="1:23" x14ac:dyDescent="0.2">
      <c r="A10" s="396">
        <v>2020</v>
      </c>
      <c r="B10" s="394">
        <v>1.1930000000000001</v>
      </c>
      <c r="C10" s="397"/>
      <c r="D10" s="479"/>
      <c r="E10" s="480"/>
      <c r="G10" s="481"/>
      <c r="H10" s="482"/>
      <c r="J10" s="481"/>
      <c r="K10" s="482"/>
      <c r="L10" s="368"/>
      <c r="M10" s="366"/>
      <c r="N10" s="368"/>
      <c r="O10" s="368"/>
      <c r="P10" s="366"/>
      <c r="Q10" s="368"/>
      <c r="R10" s="22"/>
      <c r="S10" s="366"/>
      <c r="T10" s="369"/>
      <c r="V10" s="366"/>
      <c r="W10" s="482"/>
    </row>
    <row r="11" spans="1:23" x14ac:dyDescent="0.2">
      <c r="A11" s="396">
        <v>2019</v>
      </c>
      <c r="B11" s="394">
        <v>1.1990000000000001</v>
      </c>
      <c r="C11" s="397"/>
      <c r="D11" s="479"/>
      <c r="E11" s="480"/>
      <c r="G11" s="481"/>
      <c r="H11" s="482"/>
      <c r="J11" s="366"/>
      <c r="K11" s="482"/>
      <c r="L11" s="369"/>
      <c r="M11" s="366"/>
      <c r="N11" s="368"/>
      <c r="O11" s="369"/>
      <c r="P11" s="366"/>
      <c r="Q11" s="369"/>
      <c r="R11" s="22"/>
      <c r="S11" s="366"/>
      <c r="T11" s="483"/>
      <c r="V11" s="366"/>
      <c r="W11" s="482"/>
    </row>
    <row r="12" spans="1:23" x14ac:dyDescent="0.2">
      <c r="A12" s="396">
        <v>2018</v>
      </c>
      <c r="B12" s="394">
        <v>1.2161</v>
      </c>
      <c r="C12" s="397"/>
      <c r="D12" s="479"/>
      <c r="E12" s="480"/>
      <c r="G12" s="481"/>
      <c r="H12" s="482"/>
      <c r="J12" s="366"/>
      <c r="K12" s="482"/>
      <c r="L12" s="370"/>
      <c r="M12" s="366"/>
      <c r="N12" s="369"/>
      <c r="O12" s="370"/>
      <c r="P12" s="366"/>
      <c r="Q12" s="370"/>
      <c r="R12" s="371"/>
      <c r="S12" s="366"/>
      <c r="T12" s="483"/>
      <c r="V12" s="366"/>
      <c r="W12" s="482"/>
    </row>
    <row r="13" spans="1:23" x14ac:dyDescent="0.2">
      <c r="A13" s="396">
        <v>2017</v>
      </c>
      <c r="B13" s="394">
        <v>1.2376</v>
      </c>
      <c r="C13" s="397"/>
      <c r="D13" s="479"/>
      <c r="E13" s="480"/>
      <c r="G13" s="481"/>
      <c r="H13" s="482"/>
      <c r="J13" s="366"/>
      <c r="K13" s="482"/>
      <c r="L13" s="370"/>
      <c r="M13" s="366"/>
      <c r="N13" s="105"/>
      <c r="O13" s="370"/>
      <c r="P13" s="366"/>
      <c r="Q13" s="370"/>
      <c r="R13" s="371"/>
      <c r="S13" s="366"/>
      <c r="T13" s="483"/>
      <c r="V13" s="366"/>
      <c r="W13" s="482"/>
    </row>
    <row r="14" spans="1:23" x14ac:dyDescent="0.2">
      <c r="A14" s="396">
        <v>2016</v>
      </c>
      <c r="B14" s="394">
        <v>1.2558</v>
      </c>
      <c r="C14" s="397"/>
      <c r="D14" s="479"/>
      <c r="E14" s="480"/>
      <c r="G14" s="481"/>
      <c r="H14" s="482"/>
      <c r="J14" s="366"/>
      <c r="K14" s="482"/>
      <c r="L14" s="370"/>
      <c r="M14" s="366"/>
      <c r="N14" s="105"/>
      <c r="O14" s="370"/>
      <c r="P14" s="366"/>
      <c r="Q14" s="370"/>
      <c r="R14" s="371"/>
      <c r="S14" s="366"/>
      <c r="T14" s="483"/>
      <c r="V14" s="366"/>
      <c r="W14" s="482"/>
    </row>
    <row r="15" spans="1:23" x14ac:dyDescent="0.2">
      <c r="A15" s="396">
        <v>2015</v>
      </c>
      <c r="B15" s="394">
        <v>1.2624</v>
      </c>
      <c r="C15" s="397"/>
      <c r="D15" s="479"/>
      <c r="E15" s="480"/>
      <c r="G15" s="481"/>
      <c r="H15" s="482"/>
      <c r="J15" s="366"/>
      <c r="K15" s="482"/>
      <c r="L15" s="370"/>
      <c r="M15" s="366"/>
      <c r="N15" s="105"/>
      <c r="O15" s="370"/>
      <c r="P15" s="366"/>
      <c r="Q15" s="370"/>
      <c r="R15" s="371"/>
      <c r="S15" s="366"/>
      <c r="T15" s="483"/>
      <c r="V15" s="366"/>
      <c r="W15" s="482"/>
    </row>
    <row r="16" spans="1:23" x14ac:dyDescent="0.2">
      <c r="A16" s="396">
        <v>2014</v>
      </c>
      <c r="B16" s="394">
        <v>1.2690999999999999</v>
      </c>
      <c r="C16" s="397"/>
      <c r="D16" s="479"/>
      <c r="E16" s="480"/>
      <c r="G16" s="481"/>
      <c r="H16" s="482"/>
      <c r="J16" s="366"/>
      <c r="K16" s="482"/>
      <c r="L16" s="370"/>
      <c r="M16" s="366"/>
      <c r="N16" s="105"/>
      <c r="O16" s="370"/>
      <c r="P16" s="366"/>
      <c r="Q16" s="370"/>
      <c r="R16" s="371"/>
      <c r="S16" s="366"/>
      <c r="T16" s="483"/>
      <c r="V16" s="366"/>
      <c r="W16" s="482"/>
    </row>
    <row r="17" spans="1:23" x14ac:dyDescent="0.2">
      <c r="A17" s="396">
        <v>2013</v>
      </c>
      <c r="B17" s="394">
        <v>1.2814000000000001</v>
      </c>
      <c r="C17" s="397"/>
      <c r="D17" s="479"/>
      <c r="E17" s="480"/>
      <c r="G17" s="481"/>
      <c r="H17" s="482"/>
      <c r="J17" s="366"/>
      <c r="K17" s="482"/>
      <c r="L17" s="370"/>
      <c r="M17" s="366"/>
      <c r="N17" s="105"/>
      <c r="O17" s="370"/>
      <c r="P17" s="366"/>
      <c r="Q17" s="370"/>
      <c r="R17" s="371"/>
      <c r="S17" s="366"/>
      <c r="T17" s="483"/>
      <c r="V17" s="366"/>
      <c r="W17" s="482"/>
    </row>
    <row r="18" spans="1:23" x14ac:dyDescent="0.2">
      <c r="A18" s="396">
        <v>2012</v>
      </c>
      <c r="B18" s="394">
        <v>1.3009999999999999</v>
      </c>
      <c r="C18" s="397"/>
      <c r="D18" s="479"/>
      <c r="E18" s="480"/>
      <c r="G18" s="481"/>
      <c r="H18" s="482"/>
      <c r="J18" s="366"/>
      <c r="K18" s="482"/>
      <c r="L18" s="370"/>
      <c r="M18" s="366"/>
      <c r="N18" s="105"/>
      <c r="O18" s="370"/>
      <c r="P18" s="366"/>
      <c r="Q18" s="370"/>
      <c r="R18" s="371"/>
      <c r="S18" s="366"/>
      <c r="T18" s="483"/>
      <c r="V18" s="366"/>
      <c r="W18" s="482"/>
    </row>
    <row r="19" spans="1:23" x14ac:dyDescent="0.2">
      <c r="A19" s="396">
        <v>2011</v>
      </c>
      <c r="B19" s="394">
        <v>1.3255999999999999</v>
      </c>
      <c r="C19" s="397"/>
      <c r="D19" s="479"/>
      <c r="E19" s="480"/>
      <c r="G19" s="481"/>
      <c r="H19" s="482"/>
      <c r="J19" s="366"/>
      <c r="K19" s="482"/>
      <c r="L19" s="370"/>
      <c r="M19" s="366"/>
      <c r="N19" s="105"/>
      <c r="O19" s="370"/>
      <c r="P19" s="366"/>
      <c r="Q19" s="370"/>
      <c r="R19" s="371"/>
      <c r="S19" s="366"/>
      <c r="T19" s="483"/>
      <c r="V19" s="366"/>
      <c r="W19" s="482"/>
    </row>
    <row r="20" spans="1:23" x14ac:dyDescent="0.2">
      <c r="A20" s="396">
        <v>2010</v>
      </c>
      <c r="B20" s="394">
        <v>1.3541000000000001</v>
      </c>
      <c r="C20" s="397"/>
      <c r="D20" s="479"/>
      <c r="E20" s="480"/>
      <c r="G20" s="481"/>
      <c r="H20" s="482"/>
      <c r="J20" s="366"/>
      <c r="K20" s="482"/>
      <c r="L20" s="370"/>
      <c r="M20" s="366"/>
      <c r="N20" s="105"/>
      <c r="O20" s="370"/>
      <c r="P20" s="366"/>
      <c r="Q20" s="370"/>
      <c r="R20" s="371"/>
      <c r="S20" s="366"/>
      <c r="T20" s="483"/>
      <c r="V20" s="366"/>
      <c r="W20" s="482"/>
    </row>
    <row r="21" spans="1:23" x14ac:dyDescent="0.2">
      <c r="A21" s="396">
        <v>2009</v>
      </c>
      <c r="B21" s="394">
        <v>1.3681000000000001</v>
      </c>
      <c r="C21" s="397"/>
      <c r="D21" s="479"/>
      <c r="E21" s="480"/>
      <c r="G21" s="481"/>
      <c r="H21" s="482"/>
      <c r="J21" s="366"/>
      <c r="K21" s="482"/>
      <c r="L21" s="370"/>
      <c r="M21" s="366"/>
      <c r="N21" s="105"/>
      <c r="O21" s="370"/>
      <c r="P21" s="366"/>
      <c r="Q21" s="370"/>
      <c r="R21" s="371"/>
      <c r="S21" s="366"/>
      <c r="T21" s="483"/>
      <c r="V21" s="366"/>
      <c r="W21" s="482"/>
    </row>
    <row r="22" spans="1:23" x14ac:dyDescent="0.2">
      <c r="A22" s="396">
        <v>2008</v>
      </c>
      <c r="B22" s="394">
        <v>1.3728</v>
      </c>
      <c r="C22" s="397"/>
      <c r="D22" s="479"/>
      <c r="E22" s="480"/>
      <c r="G22" s="481"/>
      <c r="H22" s="482"/>
      <c r="J22" s="366"/>
      <c r="K22" s="482"/>
      <c r="L22" s="370"/>
      <c r="M22" s="366"/>
      <c r="N22" s="105"/>
      <c r="O22" s="370"/>
      <c r="P22" s="366"/>
      <c r="Q22" s="370"/>
      <c r="R22" s="371"/>
      <c r="S22" s="366"/>
      <c r="T22" s="483"/>
      <c r="V22" s="366"/>
      <c r="W22" s="482"/>
    </row>
    <row r="23" spans="1:23" x14ac:dyDescent="0.2">
      <c r="A23" s="396">
        <v>2007</v>
      </c>
      <c r="B23" s="394">
        <v>1.4085000000000001</v>
      </c>
      <c r="C23" s="397"/>
      <c r="D23" s="479"/>
      <c r="E23" s="480"/>
      <c r="G23" s="481"/>
      <c r="H23" s="482"/>
      <c r="J23" s="366"/>
      <c r="K23" s="482"/>
      <c r="L23" s="370"/>
      <c r="M23" s="366"/>
      <c r="N23" s="105"/>
      <c r="O23" s="370"/>
      <c r="P23" s="366"/>
      <c r="Q23" s="370"/>
      <c r="R23" s="371"/>
      <c r="S23" s="366"/>
      <c r="T23" s="483"/>
      <c r="V23" s="366"/>
      <c r="W23" s="482"/>
    </row>
    <row r="24" spans="1:23" x14ac:dyDescent="0.2">
      <c r="A24" s="396">
        <v>2006</v>
      </c>
      <c r="B24" s="394">
        <v>1.4408000000000001</v>
      </c>
      <c r="C24" s="397"/>
      <c r="D24" s="479"/>
      <c r="E24" s="480"/>
      <c r="G24" s="481"/>
      <c r="H24" s="482"/>
      <c r="J24" s="366"/>
      <c r="K24" s="482"/>
      <c r="L24" s="370"/>
      <c r="M24" s="366"/>
      <c r="N24" s="105"/>
      <c r="O24" s="370"/>
      <c r="P24" s="366"/>
      <c r="Q24" s="370"/>
      <c r="R24" s="371"/>
      <c r="S24" s="366"/>
      <c r="T24" s="483"/>
      <c r="V24" s="366"/>
      <c r="W24" s="482"/>
    </row>
    <row r="25" spans="1:23" x14ac:dyDescent="0.2">
      <c r="A25" s="396">
        <v>2005</v>
      </c>
      <c r="B25" s="394">
        <v>1.4638</v>
      </c>
      <c r="C25" s="397"/>
      <c r="D25" s="479"/>
      <c r="E25" s="480"/>
      <c r="G25" s="481"/>
      <c r="H25" s="482"/>
      <c r="J25" s="366"/>
      <c r="K25" s="482"/>
      <c r="L25" s="370"/>
      <c r="M25" s="366"/>
      <c r="N25" s="105"/>
      <c r="O25" s="370"/>
      <c r="P25" s="366"/>
      <c r="Q25" s="370"/>
      <c r="R25" s="371"/>
      <c r="S25" s="366"/>
      <c r="T25" s="483"/>
      <c r="V25" s="366"/>
      <c r="W25" s="482"/>
    </row>
    <row r="26" spans="1:23" x14ac:dyDescent="0.2">
      <c r="A26" s="396">
        <v>2004</v>
      </c>
      <c r="B26" s="394">
        <v>1.4875</v>
      </c>
      <c r="C26" s="397"/>
      <c r="D26" s="479"/>
      <c r="E26" s="480"/>
      <c r="G26" s="481"/>
      <c r="H26" s="482"/>
      <c r="J26" s="366"/>
      <c r="K26" s="482"/>
      <c r="L26" s="370"/>
      <c r="M26" s="366"/>
      <c r="N26" s="105"/>
      <c r="O26" s="370"/>
      <c r="P26" s="366"/>
      <c r="Q26" s="370"/>
      <c r="R26" s="371"/>
      <c r="S26" s="366"/>
      <c r="T26" s="483"/>
      <c r="V26" s="366"/>
      <c r="W26" s="482"/>
    </row>
    <row r="27" spans="1:23" x14ac:dyDescent="0.2">
      <c r="A27" s="396">
        <v>2003</v>
      </c>
      <c r="B27" s="394">
        <v>1.512</v>
      </c>
      <c r="C27" s="397"/>
      <c r="D27" s="479"/>
      <c r="E27" s="480"/>
      <c r="G27" s="481"/>
      <c r="H27" s="482"/>
      <c r="J27" s="366"/>
      <c r="K27" s="482"/>
      <c r="L27" s="370"/>
      <c r="M27" s="366"/>
      <c r="N27" s="105"/>
      <c r="O27" s="370"/>
      <c r="P27" s="366"/>
      <c r="Q27" s="370"/>
      <c r="R27" s="371"/>
      <c r="S27" s="366"/>
      <c r="T27" s="483"/>
      <c r="V27" s="366"/>
      <c r="W27" s="482"/>
    </row>
    <row r="28" spans="1:23" x14ac:dyDescent="0.2">
      <c r="A28" s="396">
        <v>2002</v>
      </c>
      <c r="B28" s="394">
        <v>1.5275000000000001</v>
      </c>
      <c r="C28" s="397"/>
      <c r="D28" s="479"/>
      <c r="E28" s="480"/>
      <c r="G28" s="481"/>
      <c r="H28" s="482"/>
      <c r="J28" s="366"/>
      <c r="K28" s="482"/>
      <c r="L28" s="370"/>
      <c r="M28" s="366"/>
      <c r="N28" s="105"/>
      <c r="O28" s="370"/>
      <c r="P28" s="366"/>
      <c r="Q28" s="370"/>
      <c r="R28" s="22"/>
      <c r="S28" s="366"/>
      <c r="T28" s="483"/>
      <c r="V28" s="366"/>
      <c r="W28" s="482"/>
    </row>
    <row r="29" spans="1:23" x14ac:dyDescent="0.2">
      <c r="A29" s="396">
        <v>2001</v>
      </c>
      <c r="B29" s="394">
        <v>1.5494000000000001</v>
      </c>
      <c r="C29" s="397"/>
      <c r="D29" s="479"/>
      <c r="E29" s="480"/>
      <c r="G29" s="481"/>
      <c r="H29" s="482"/>
      <c r="J29" s="366"/>
      <c r="K29" s="482"/>
      <c r="L29" s="370"/>
      <c r="M29" s="366"/>
      <c r="N29" s="105"/>
      <c r="O29" s="370"/>
      <c r="P29" s="366"/>
      <c r="Q29" s="370"/>
      <c r="R29" s="22"/>
      <c r="S29" s="366"/>
      <c r="T29" s="483"/>
      <c r="V29" s="366"/>
      <c r="W29" s="482"/>
    </row>
    <row r="30" spans="1:23" x14ac:dyDescent="0.2">
      <c r="A30" s="396">
        <v>2000</v>
      </c>
      <c r="B30" s="394">
        <v>1.5801000000000001</v>
      </c>
      <c r="C30" s="397"/>
      <c r="D30" s="479"/>
      <c r="E30" s="480"/>
      <c r="G30" s="481"/>
      <c r="H30" s="482"/>
      <c r="J30" s="366"/>
      <c r="K30" s="482"/>
      <c r="L30" s="370"/>
      <c r="M30" s="366"/>
      <c r="N30" s="105"/>
      <c r="O30" s="370"/>
      <c r="P30" s="366"/>
      <c r="Q30" s="370"/>
      <c r="R30" s="22"/>
      <c r="S30" s="366"/>
      <c r="T30" s="483"/>
      <c r="V30" s="366"/>
      <c r="W30" s="482"/>
    </row>
    <row r="31" spans="1:23" x14ac:dyDescent="0.2">
      <c r="A31" s="396">
        <v>1999</v>
      </c>
      <c r="B31" s="394">
        <v>1.6012999999999999</v>
      </c>
      <c r="C31" s="397"/>
      <c r="D31" s="479"/>
      <c r="E31" s="480"/>
      <c r="G31" s="481"/>
      <c r="H31" s="482"/>
      <c r="J31" s="366"/>
      <c r="K31" s="482"/>
      <c r="L31" s="370"/>
      <c r="M31" s="366"/>
      <c r="N31" s="105"/>
      <c r="O31" s="370"/>
      <c r="P31" s="366"/>
      <c r="Q31" s="370"/>
      <c r="R31" s="22"/>
      <c r="S31" s="366"/>
      <c r="T31" s="483"/>
      <c r="V31" s="366"/>
      <c r="W31" s="482"/>
    </row>
    <row r="32" spans="1:23" x14ac:dyDescent="0.2">
      <c r="A32" s="396">
        <v>1998</v>
      </c>
      <c r="B32" s="394">
        <v>1.6122000000000001</v>
      </c>
      <c r="C32" s="397"/>
      <c r="D32" s="479"/>
      <c r="E32" s="480"/>
      <c r="G32" s="481"/>
      <c r="H32" s="482"/>
      <c r="J32" s="366"/>
      <c r="K32" s="482"/>
      <c r="L32" s="370"/>
      <c r="M32" s="366"/>
      <c r="N32" s="105"/>
      <c r="O32" s="370"/>
      <c r="P32" s="366"/>
      <c r="Q32" s="370"/>
      <c r="R32" s="22"/>
      <c r="S32" s="366"/>
      <c r="T32" s="483"/>
      <c r="V32" s="366"/>
      <c r="W32" s="482"/>
    </row>
    <row r="33" spans="1:23" x14ac:dyDescent="0.2">
      <c r="A33" s="396">
        <v>1997</v>
      </c>
      <c r="B33" s="394">
        <v>1.6253</v>
      </c>
      <c r="C33" s="397"/>
      <c r="D33" s="479"/>
      <c r="E33" s="480"/>
      <c r="G33" s="481"/>
      <c r="H33" s="482"/>
      <c r="J33" s="366"/>
      <c r="K33" s="482"/>
      <c r="L33" s="370"/>
      <c r="M33" s="366"/>
      <c r="N33" s="105"/>
      <c r="O33" s="370"/>
      <c r="P33" s="366"/>
      <c r="Q33" s="370"/>
      <c r="R33" s="22"/>
      <c r="S33" s="366"/>
      <c r="T33" s="483"/>
      <c r="V33" s="484"/>
      <c r="W33" s="482"/>
    </row>
    <row r="34" spans="1:23" x14ac:dyDescent="0.2">
      <c r="A34" s="396">
        <v>1996</v>
      </c>
      <c r="B34" s="394">
        <v>1.6569</v>
      </c>
      <c r="C34" s="397"/>
      <c r="D34" s="479"/>
      <c r="E34" s="480"/>
      <c r="G34" s="481"/>
      <c r="H34" s="482"/>
      <c r="J34" s="366"/>
      <c r="K34" s="482"/>
      <c r="L34" s="370"/>
      <c r="M34" s="366"/>
      <c r="N34" s="105"/>
      <c r="O34" s="370"/>
      <c r="P34" s="366"/>
      <c r="Q34" s="370"/>
      <c r="R34" s="22"/>
      <c r="S34" s="484"/>
      <c r="T34" s="483"/>
      <c r="V34" s="484"/>
      <c r="W34" s="482"/>
    </row>
    <row r="35" spans="1:23" x14ac:dyDescent="0.2">
      <c r="A35" s="396">
        <v>1995</v>
      </c>
      <c r="B35" s="394">
        <v>1.6802999999999999</v>
      </c>
      <c r="C35" s="397"/>
      <c r="D35" s="479"/>
      <c r="E35" s="480"/>
      <c r="G35" s="481"/>
      <c r="H35" s="482"/>
      <c r="J35" s="366"/>
      <c r="K35" s="482"/>
      <c r="L35" s="370"/>
      <c r="M35" s="366"/>
      <c r="N35" s="105"/>
      <c r="O35" s="370"/>
      <c r="P35" s="484"/>
      <c r="Q35" s="370"/>
      <c r="R35" s="22"/>
      <c r="S35" s="484"/>
      <c r="T35" s="483"/>
      <c r="V35" s="484"/>
      <c r="W35" s="482"/>
    </row>
    <row r="36" spans="1:23" x14ac:dyDescent="0.2">
      <c r="A36" s="396">
        <v>1994</v>
      </c>
      <c r="B36" s="394">
        <v>1.7116</v>
      </c>
      <c r="C36" s="397"/>
      <c r="D36" s="479"/>
      <c r="E36" s="480"/>
      <c r="G36" s="481"/>
      <c r="H36" s="482"/>
      <c r="J36" s="366"/>
      <c r="K36" s="482"/>
      <c r="L36" s="370"/>
      <c r="M36" s="484"/>
      <c r="N36" s="105"/>
      <c r="O36" s="370"/>
      <c r="P36" s="484"/>
      <c r="Q36" s="370"/>
      <c r="R36" s="22"/>
      <c r="S36" s="484"/>
      <c r="T36" s="483"/>
      <c r="V36" s="484"/>
      <c r="W36" s="482"/>
    </row>
    <row r="37" spans="1:23" x14ac:dyDescent="0.2">
      <c r="A37" s="396">
        <v>1993</v>
      </c>
      <c r="B37" s="394">
        <v>1.7569999999999999</v>
      </c>
      <c r="C37" s="397"/>
      <c r="D37" s="479"/>
      <c r="E37" s="480"/>
      <c r="G37" s="481"/>
      <c r="H37" s="482"/>
      <c r="J37" s="484"/>
      <c r="K37" s="482"/>
      <c r="L37" s="370"/>
      <c r="M37" s="484"/>
      <c r="N37" s="105"/>
      <c r="O37" s="370"/>
      <c r="P37" s="484"/>
      <c r="Q37" s="370"/>
      <c r="R37" s="22"/>
      <c r="S37" s="484"/>
      <c r="T37" s="483"/>
      <c r="V37" s="484"/>
      <c r="W37" s="482"/>
    </row>
    <row r="38" spans="1:23" x14ac:dyDescent="0.2">
      <c r="A38" s="396">
        <v>1992</v>
      </c>
      <c r="B38" s="394">
        <v>1.8345</v>
      </c>
      <c r="C38" s="397"/>
      <c r="D38" s="479"/>
      <c r="E38" s="480"/>
      <c r="G38" s="481"/>
      <c r="H38" s="482"/>
      <c r="J38" s="484"/>
      <c r="K38" s="482"/>
      <c r="L38" s="370"/>
      <c r="M38" s="484"/>
      <c r="N38" s="105"/>
      <c r="O38" s="370"/>
      <c r="P38" s="484"/>
      <c r="Q38" s="370"/>
      <c r="R38" s="22"/>
      <c r="S38" s="484"/>
      <c r="T38" s="483"/>
      <c r="V38" s="484"/>
      <c r="W38" s="482"/>
    </row>
    <row r="39" spans="1:23" x14ac:dyDescent="0.2">
      <c r="A39" s="396">
        <v>1991</v>
      </c>
      <c r="B39" s="394">
        <v>1.9273</v>
      </c>
      <c r="C39" s="397"/>
      <c r="D39" s="479"/>
      <c r="E39" s="480"/>
      <c r="G39" s="481"/>
      <c r="H39" s="482"/>
      <c r="J39" s="484"/>
      <c r="K39" s="482"/>
      <c r="L39" s="370"/>
      <c r="M39" s="484"/>
      <c r="N39" s="105"/>
      <c r="O39" s="370"/>
      <c r="P39" s="484"/>
      <c r="Q39" s="370"/>
      <c r="R39" s="22"/>
      <c r="S39" s="484"/>
      <c r="T39" s="483"/>
      <c r="V39" s="484"/>
      <c r="W39" s="482"/>
    </row>
    <row r="40" spans="1:23" x14ac:dyDescent="0.2">
      <c r="A40" s="396">
        <v>1990</v>
      </c>
      <c r="B40" s="394">
        <v>1.9654</v>
      </c>
      <c r="C40" s="397"/>
      <c r="D40" s="479"/>
      <c r="E40" s="480"/>
      <c r="G40" s="481"/>
      <c r="H40" s="482"/>
      <c r="J40" s="484"/>
      <c r="K40" s="482"/>
      <c r="L40" s="370"/>
      <c r="M40" s="484"/>
      <c r="N40" s="105"/>
      <c r="O40" s="370"/>
      <c r="P40" s="484"/>
      <c r="Q40" s="370"/>
      <c r="R40" s="22"/>
      <c r="S40" s="484"/>
      <c r="T40" s="483"/>
      <c r="V40" s="484"/>
      <c r="W40" s="482"/>
    </row>
    <row r="41" spans="1:23" x14ac:dyDescent="0.2">
      <c r="A41" s="396">
        <v>1989</v>
      </c>
      <c r="B41" s="394">
        <v>2.0152000000000001</v>
      </c>
      <c r="C41" s="397"/>
      <c r="D41" s="479"/>
      <c r="E41" s="480"/>
      <c r="G41" s="481"/>
      <c r="H41" s="482"/>
      <c r="J41" s="484"/>
      <c r="K41" s="482"/>
      <c r="L41" s="370"/>
      <c r="M41" s="484"/>
      <c r="N41" s="105"/>
      <c r="O41" s="370"/>
      <c r="P41" s="484"/>
      <c r="Q41" s="370"/>
      <c r="R41" s="22"/>
      <c r="S41" s="484"/>
      <c r="T41" s="483"/>
      <c r="V41" s="484"/>
      <c r="W41" s="482"/>
    </row>
    <row r="42" spans="1:23" x14ac:dyDescent="0.2">
      <c r="A42" s="396">
        <v>1988</v>
      </c>
      <c r="B42" s="394">
        <v>2.0857000000000001</v>
      </c>
      <c r="C42" s="397"/>
      <c r="D42" s="479"/>
      <c r="E42" s="480"/>
      <c r="G42" s="481"/>
      <c r="H42" s="482"/>
      <c r="J42" s="484"/>
      <c r="K42" s="482"/>
      <c r="L42" s="370"/>
      <c r="M42" s="484"/>
      <c r="N42" s="105"/>
      <c r="O42" s="370"/>
      <c r="P42" s="484"/>
      <c r="Q42" s="370"/>
      <c r="R42" s="22"/>
      <c r="S42" s="484"/>
      <c r="T42" s="483"/>
      <c r="V42" s="484"/>
      <c r="W42" s="482"/>
    </row>
    <row r="43" spans="1:23" x14ac:dyDescent="0.2">
      <c r="A43" s="396">
        <v>1987</v>
      </c>
      <c r="B43" s="394">
        <v>2.177</v>
      </c>
      <c r="C43" s="397"/>
      <c r="D43" s="479"/>
      <c r="E43" s="480"/>
      <c r="G43" s="481"/>
      <c r="H43" s="482"/>
      <c r="J43" s="484"/>
      <c r="K43" s="482"/>
      <c r="L43" s="370"/>
      <c r="M43" s="484"/>
      <c r="N43" s="105"/>
      <c r="O43" s="370"/>
      <c r="P43" s="484"/>
      <c r="Q43" s="370"/>
      <c r="R43" s="22"/>
      <c r="S43" s="484"/>
      <c r="T43" s="483"/>
      <c r="V43" s="484"/>
      <c r="W43" s="482"/>
    </row>
    <row r="44" spans="1:23" x14ac:dyDescent="0.2">
      <c r="A44" s="396">
        <v>1986</v>
      </c>
      <c r="B44" s="394">
        <v>2.3075000000000001</v>
      </c>
      <c r="C44" s="397"/>
      <c r="D44" s="479"/>
      <c r="E44" s="480"/>
      <c r="G44" s="481"/>
      <c r="H44" s="482"/>
      <c r="J44" s="484"/>
      <c r="K44" s="482"/>
      <c r="L44" s="370"/>
      <c r="M44" s="484"/>
      <c r="N44" s="105"/>
      <c r="O44" s="370"/>
      <c r="P44" s="484"/>
      <c r="Q44" s="370"/>
      <c r="R44" s="22"/>
      <c r="S44" s="484"/>
      <c r="T44" s="483"/>
      <c r="V44" s="484"/>
      <c r="W44" s="482"/>
    </row>
    <row r="45" spans="1:23" x14ac:dyDescent="0.2">
      <c r="A45" s="396">
        <v>1985</v>
      </c>
      <c r="B45" s="394">
        <v>2.4649000000000001</v>
      </c>
      <c r="C45" s="397"/>
      <c r="D45" s="479"/>
      <c r="E45" s="480"/>
      <c r="G45" s="481"/>
      <c r="H45" s="482"/>
      <c r="J45" s="484"/>
      <c r="K45" s="482"/>
      <c r="L45" s="370"/>
      <c r="M45" s="484"/>
      <c r="N45" s="105"/>
      <c r="O45" s="370"/>
      <c r="P45" s="484"/>
      <c r="Q45" s="370"/>
      <c r="R45" s="22"/>
      <c r="S45" s="484"/>
      <c r="T45" s="483"/>
      <c r="V45" s="484"/>
      <c r="W45" s="482"/>
    </row>
    <row r="46" spans="1:23" x14ac:dyDescent="0.2">
      <c r="A46" s="396">
        <v>1984</v>
      </c>
      <c r="B46" s="394">
        <v>2.6335999999999999</v>
      </c>
      <c r="C46" s="397"/>
      <c r="D46" s="479"/>
      <c r="E46" s="480"/>
      <c r="G46" s="481"/>
      <c r="H46" s="482"/>
      <c r="J46" s="484"/>
      <c r="K46" s="482"/>
      <c r="L46" s="370"/>
      <c r="M46" s="484"/>
      <c r="N46" s="105"/>
      <c r="O46" s="370"/>
      <c r="P46" s="484"/>
      <c r="Q46" s="370"/>
      <c r="R46" s="22"/>
      <c r="S46" s="484"/>
      <c r="T46" s="483"/>
      <c r="V46" s="484"/>
      <c r="W46" s="482"/>
    </row>
    <row r="47" spans="1:23" x14ac:dyDescent="0.2">
      <c r="A47" s="396">
        <v>1983</v>
      </c>
      <c r="B47" s="394">
        <v>2.9169</v>
      </c>
      <c r="C47" s="397"/>
      <c r="D47" s="479"/>
      <c r="E47" s="480"/>
      <c r="G47" s="481"/>
      <c r="H47" s="482"/>
      <c r="J47" s="484"/>
      <c r="K47" s="482"/>
      <c r="L47" s="370"/>
      <c r="M47" s="484"/>
      <c r="N47" s="105"/>
      <c r="O47" s="370"/>
      <c r="P47" s="484"/>
      <c r="Q47" s="370"/>
      <c r="R47" s="22"/>
      <c r="S47" s="484"/>
      <c r="T47" s="483"/>
      <c r="V47" s="484"/>
      <c r="W47" s="482"/>
    </row>
    <row r="48" spans="1:23" x14ac:dyDescent="0.2">
      <c r="A48" s="396">
        <v>1982</v>
      </c>
      <c r="B48" s="394">
        <v>3.0125999999999999</v>
      </c>
      <c r="C48" s="397"/>
      <c r="D48" s="479"/>
      <c r="E48" s="480"/>
      <c r="G48" s="481"/>
      <c r="H48" s="482"/>
      <c r="J48" s="484"/>
      <c r="K48" s="482"/>
      <c r="L48" s="370"/>
      <c r="M48" s="484"/>
      <c r="N48" s="105"/>
      <c r="O48" s="370"/>
      <c r="P48" s="484"/>
      <c r="Q48" s="370"/>
      <c r="R48" s="22"/>
      <c r="S48" s="484"/>
      <c r="T48" s="483"/>
      <c r="V48" s="484"/>
      <c r="W48" s="482"/>
    </row>
    <row r="49" spans="1:23" x14ac:dyDescent="0.2">
      <c r="A49" s="396">
        <v>1981</v>
      </c>
      <c r="B49" s="394">
        <v>3.0747</v>
      </c>
      <c r="C49" s="397"/>
      <c r="D49" s="479"/>
      <c r="E49" s="480"/>
      <c r="G49" s="481"/>
      <c r="H49" s="482"/>
      <c r="J49" s="484"/>
      <c r="K49" s="482"/>
      <c r="L49" s="370"/>
      <c r="M49" s="484"/>
      <c r="N49" s="105"/>
      <c r="O49" s="370"/>
      <c r="P49" s="484"/>
      <c r="Q49" s="370"/>
      <c r="R49" s="22"/>
      <c r="S49" s="484"/>
      <c r="T49" s="483"/>
      <c r="V49" s="484"/>
      <c r="W49" s="482"/>
    </row>
    <row r="50" spans="1:23" x14ac:dyDescent="0.2">
      <c r="A50" s="396">
        <v>1980</v>
      </c>
      <c r="B50" s="394">
        <v>3.1067999999999998</v>
      </c>
      <c r="C50" s="397"/>
      <c r="D50" s="479"/>
      <c r="E50" s="480"/>
      <c r="G50" s="481"/>
      <c r="H50" s="482"/>
      <c r="J50" s="484"/>
      <c r="K50" s="482"/>
      <c r="L50" s="370"/>
      <c r="M50" s="484"/>
      <c r="N50" s="105"/>
      <c r="O50" s="370"/>
      <c r="P50" s="484"/>
      <c r="Q50" s="370"/>
      <c r="R50" s="22"/>
      <c r="S50" s="484"/>
      <c r="T50" s="483"/>
      <c r="V50" s="484"/>
      <c r="W50" s="482"/>
    </row>
    <row r="51" spans="1:23" x14ac:dyDescent="0.2">
      <c r="A51" s="396">
        <v>1979</v>
      </c>
      <c r="B51" s="394">
        <v>3.1560999999999999</v>
      </c>
      <c r="C51" s="397"/>
      <c r="D51" s="479"/>
      <c r="E51" s="480"/>
      <c r="G51" s="481"/>
      <c r="H51" s="482"/>
      <c r="J51" s="484"/>
      <c r="K51" s="482"/>
      <c r="L51" s="370"/>
      <c r="M51" s="484"/>
      <c r="N51" s="105"/>
      <c r="O51" s="370"/>
      <c r="P51" s="484"/>
      <c r="Q51" s="370"/>
      <c r="R51" s="22"/>
      <c r="S51" s="484"/>
      <c r="T51" s="483"/>
      <c r="V51" s="484"/>
      <c r="W51" s="482"/>
    </row>
    <row r="52" spans="1:23" x14ac:dyDescent="0.2">
      <c r="A52" s="396">
        <v>1978</v>
      </c>
      <c r="B52" s="394">
        <v>3.2685</v>
      </c>
      <c r="C52" s="397"/>
      <c r="D52" s="479"/>
      <c r="E52" s="480"/>
      <c r="G52" s="481"/>
      <c r="H52" s="482"/>
      <c r="J52" s="484"/>
      <c r="K52" s="482"/>
      <c r="L52" s="370"/>
      <c r="M52" s="484"/>
      <c r="N52" s="105"/>
      <c r="O52" s="370"/>
      <c r="P52" s="484"/>
      <c r="Q52" s="370"/>
      <c r="R52" s="22"/>
      <c r="S52" s="484"/>
      <c r="T52" s="483"/>
      <c r="V52" s="484"/>
      <c r="W52" s="482"/>
    </row>
    <row r="53" spans="1:23" x14ac:dyDescent="0.2">
      <c r="A53" s="396">
        <v>1977</v>
      </c>
      <c r="B53" s="394">
        <v>3.3795999999999999</v>
      </c>
      <c r="C53" s="397"/>
      <c r="D53" s="479"/>
      <c r="E53" s="480"/>
      <c r="G53" s="481"/>
      <c r="H53" s="482"/>
      <c r="J53" s="484"/>
      <c r="K53" s="482"/>
      <c r="L53" s="370"/>
      <c r="M53" s="484"/>
      <c r="N53" s="105"/>
      <c r="O53" s="370"/>
      <c r="P53" s="484"/>
      <c r="Q53" s="370"/>
      <c r="R53" s="22"/>
      <c r="S53" s="484"/>
      <c r="T53" s="483"/>
      <c r="V53" s="484"/>
      <c r="W53" s="482"/>
    </row>
    <row r="54" spans="1:23" x14ac:dyDescent="0.2">
      <c r="A54" s="396">
        <v>1976</v>
      </c>
      <c r="B54" s="394">
        <v>3.4580000000000002</v>
      </c>
      <c r="C54" s="397"/>
      <c r="D54" s="479"/>
      <c r="E54" s="480"/>
      <c r="G54" s="481"/>
      <c r="H54" s="482"/>
      <c r="J54" s="484"/>
      <c r="K54" s="482"/>
      <c r="L54" s="370"/>
      <c r="M54" s="484"/>
      <c r="N54" s="105"/>
      <c r="O54" s="370"/>
      <c r="P54" s="484"/>
      <c r="Q54" s="370"/>
      <c r="R54" s="22"/>
      <c r="S54" s="484"/>
      <c r="T54" s="483"/>
      <c r="V54" s="484"/>
      <c r="W54" s="482"/>
    </row>
    <row r="55" spans="1:23" x14ac:dyDescent="0.2">
      <c r="A55" s="396">
        <v>1975</v>
      </c>
      <c r="B55" s="394">
        <v>3.5611999999999999</v>
      </c>
      <c r="C55" s="397"/>
      <c r="D55" s="479"/>
      <c r="E55" s="480"/>
      <c r="G55" s="481"/>
      <c r="H55" s="482"/>
      <c r="J55" s="484"/>
      <c r="K55" s="482"/>
      <c r="L55" s="370"/>
      <c r="M55" s="484"/>
      <c r="N55" s="105"/>
      <c r="O55" s="370"/>
      <c r="P55" s="484"/>
      <c r="Q55" s="370"/>
      <c r="R55" s="22"/>
      <c r="S55" s="484"/>
      <c r="T55" s="483"/>
      <c r="V55" s="484"/>
      <c r="W55" s="482"/>
    </row>
    <row r="56" spans="1:23" x14ac:dyDescent="0.2">
      <c r="A56" s="396">
        <v>1974</v>
      </c>
      <c r="B56" s="394">
        <v>3.6595</v>
      </c>
      <c r="C56" s="397"/>
      <c r="D56" s="479"/>
      <c r="E56" s="480"/>
      <c r="G56" s="481"/>
      <c r="H56" s="482"/>
      <c r="J56" s="484"/>
      <c r="K56" s="482"/>
      <c r="L56" s="370"/>
      <c r="M56" s="484"/>
      <c r="N56" s="105"/>
      <c r="O56" s="370"/>
      <c r="P56" s="484"/>
      <c r="Q56" s="370"/>
      <c r="R56" s="22"/>
      <c r="S56" s="484"/>
      <c r="T56" s="483"/>
      <c r="V56" s="484"/>
      <c r="W56" s="482"/>
    </row>
    <row r="57" spans="1:23" x14ac:dyDescent="0.2">
      <c r="A57" s="396">
        <v>1973</v>
      </c>
      <c r="B57" s="394">
        <v>3.7515999999999998</v>
      </c>
      <c r="C57" s="397"/>
      <c r="D57" s="479"/>
      <c r="E57" s="480"/>
      <c r="G57" s="481"/>
      <c r="H57" s="485"/>
      <c r="J57" s="484"/>
      <c r="K57" s="482"/>
      <c r="L57" s="370"/>
      <c r="M57" s="370"/>
      <c r="N57" s="370"/>
      <c r="O57" s="370"/>
      <c r="P57" s="484"/>
      <c r="Q57" s="370"/>
      <c r="R57" s="22"/>
      <c r="S57" s="484"/>
      <c r="T57" s="483"/>
      <c r="V57" s="484"/>
      <c r="W57" s="482"/>
    </row>
    <row r="58" spans="1:23" x14ac:dyDescent="0.2">
      <c r="A58" s="396">
        <v>1972</v>
      </c>
      <c r="B58" s="394">
        <v>3.8115000000000001</v>
      </c>
      <c r="C58" s="397"/>
      <c r="V58" s="484"/>
      <c r="W58" s="482"/>
    </row>
    <row r="59" spans="1:23" x14ac:dyDescent="0.2">
      <c r="C59" s="397"/>
    </row>
  </sheetData>
  <mergeCells count="9">
    <mergeCell ref="S4:T4"/>
    <mergeCell ref="V4:W4"/>
    <mergeCell ref="A2:B2"/>
    <mergeCell ref="A4:B4"/>
    <mergeCell ref="D4:E4"/>
    <mergeCell ref="G4:H4"/>
    <mergeCell ref="J4:K4"/>
    <mergeCell ref="M4:N4"/>
    <mergeCell ref="P4:Q4"/>
  </mergeCells>
  <pageMargins left="0.59055118110236227" right="0.59055118110236227" top="0.78740157480314965" bottom="0.39370078740157483" header="0.51181102362204722" footer="0.51181102362204722"/>
  <pageSetup paperSize="9" scale="78" fitToHeight="2"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tint="0.59999389629810485"/>
    <pageSetUpPr fitToPage="1"/>
  </sheetPr>
  <dimension ref="A1:F12"/>
  <sheetViews>
    <sheetView zoomScale="85" zoomScaleNormal="85" workbookViewId="0">
      <selection activeCell="F4" sqref="F4"/>
    </sheetView>
  </sheetViews>
  <sheetFormatPr baseColWidth="10" defaultColWidth="11.5703125" defaultRowHeight="14.25" x14ac:dyDescent="0.2"/>
  <cols>
    <col min="1" max="1" width="8.28515625" style="33" customWidth="1"/>
    <col min="2" max="2" width="51" style="33" customWidth="1"/>
    <col min="3" max="3" width="20.140625" style="33" customWidth="1"/>
    <col min="4" max="4" width="22" style="33" bestFit="1" customWidth="1"/>
    <col min="5" max="5" width="18.140625" style="33" bestFit="1" customWidth="1"/>
    <col min="6" max="6" width="3" style="373" customWidth="1"/>
    <col min="7" max="16384" width="11.5703125" style="33"/>
  </cols>
  <sheetData>
    <row r="1" spans="1:6" ht="15" x14ac:dyDescent="0.25">
      <c r="A1" s="34"/>
      <c r="B1" s="34"/>
      <c r="C1" s="34"/>
      <c r="D1" s="34"/>
    </row>
    <row r="2" spans="1:6" s="35" customFormat="1" ht="18" customHeight="1" x14ac:dyDescent="0.2">
      <c r="A2" s="439" t="s">
        <v>144</v>
      </c>
      <c r="B2" s="439"/>
      <c r="C2" s="439"/>
      <c r="D2" s="439"/>
      <c r="E2" s="439"/>
      <c r="F2" s="374"/>
    </row>
    <row r="3" spans="1:6" s="38" customFormat="1" ht="15" x14ac:dyDescent="0.25">
      <c r="A3" s="167"/>
      <c r="B3" s="167"/>
      <c r="C3" s="167"/>
      <c r="D3" s="167"/>
      <c r="E3" s="167"/>
      <c r="F3" s="375"/>
    </row>
    <row r="4" spans="1:6" ht="20.100000000000001" customHeight="1" x14ac:dyDescent="0.2">
      <c r="A4" s="237" t="s">
        <v>0</v>
      </c>
      <c r="B4" s="320" t="s">
        <v>6</v>
      </c>
      <c r="C4" s="320" t="s">
        <v>21</v>
      </c>
      <c r="D4" s="320" t="s">
        <v>22</v>
      </c>
      <c r="E4" s="321" t="s">
        <v>23</v>
      </c>
    </row>
    <row r="5" spans="1:6" ht="20.100000000000001" customHeight="1" x14ac:dyDescent="0.2">
      <c r="A5" s="294">
        <v>1</v>
      </c>
      <c r="B5" s="41"/>
      <c r="C5" s="42"/>
      <c r="D5" s="193" t="s">
        <v>13</v>
      </c>
      <c r="E5" s="236">
        <f t="shared" ref="E5:E11" si="0">IF(D5="jährlich",C5*1,IF(D5="halbjährlich",C5*2,IF(D5="quartalsweise",C5*4,IF(D5="monatlich",C5*12,IF(D5="Bitte hier auswählen",0)))))</f>
        <v>0</v>
      </c>
    </row>
    <row r="6" spans="1:6" ht="20.100000000000001" customHeight="1" x14ac:dyDescent="0.2">
      <c r="A6" s="294">
        <v>2</v>
      </c>
      <c r="B6" s="43"/>
      <c r="C6" s="42"/>
      <c r="D6" s="193" t="s">
        <v>13</v>
      </c>
      <c r="E6" s="236">
        <f t="shared" si="0"/>
        <v>0</v>
      </c>
    </row>
    <row r="7" spans="1:6" ht="20.100000000000001" customHeight="1" x14ac:dyDescent="0.2">
      <c r="A7" s="294">
        <v>3</v>
      </c>
      <c r="B7" s="43"/>
      <c r="C7" s="42"/>
      <c r="D7" s="193" t="s">
        <v>13</v>
      </c>
      <c r="E7" s="236">
        <f t="shared" si="0"/>
        <v>0</v>
      </c>
    </row>
    <row r="8" spans="1:6" ht="20.100000000000001" customHeight="1" x14ac:dyDescent="0.2">
      <c r="A8" s="294">
        <v>4</v>
      </c>
      <c r="B8" s="41"/>
      <c r="C8" s="42"/>
      <c r="D8" s="193" t="s">
        <v>13</v>
      </c>
      <c r="E8" s="236">
        <f t="shared" si="0"/>
        <v>0</v>
      </c>
    </row>
    <row r="9" spans="1:6" ht="20.100000000000001" customHeight="1" x14ac:dyDescent="0.2">
      <c r="A9" s="294">
        <v>5</v>
      </c>
      <c r="B9" s="43"/>
      <c r="C9" s="42"/>
      <c r="D9" s="193" t="s">
        <v>13</v>
      </c>
      <c r="E9" s="236">
        <f t="shared" si="0"/>
        <v>0</v>
      </c>
    </row>
    <row r="10" spans="1:6" ht="20.100000000000001" customHeight="1" x14ac:dyDescent="0.2">
      <c r="A10" s="294">
        <v>6</v>
      </c>
      <c r="B10" s="43"/>
      <c r="C10" s="42"/>
      <c r="D10" s="193" t="s">
        <v>13</v>
      </c>
      <c r="E10" s="236">
        <f t="shared" si="0"/>
        <v>0</v>
      </c>
    </row>
    <row r="11" spans="1:6" ht="20.100000000000001" customHeight="1" x14ac:dyDescent="0.2">
      <c r="A11" s="294">
        <v>7</v>
      </c>
      <c r="B11" s="43"/>
      <c r="C11" s="42"/>
      <c r="D11" s="193" t="s">
        <v>13</v>
      </c>
      <c r="E11" s="236">
        <f t="shared" si="0"/>
        <v>0</v>
      </c>
    </row>
    <row r="12" spans="1:6" ht="20.100000000000001" customHeight="1" x14ac:dyDescent="0.2">
      <c r="A12" s="295" t="s">
        <v>7</v>
      </c>
      <c r="B12" s="295"/>
      <c r="C12" s="238">
        <f>SUM(C5:C11)</f>
        <v>0</v>
      </c>
      <c r="D12" s="295"/>
      <c r="E12" s="296">
        <f>SUM(E5:E11)</f>
        <v>0</v>
      </c>
    </row>
  </sheetData>
  <mergeCells count="1">
    <mergeCell ref="A2:E2"/>
  </mergeCells>
  <dataValidations count="1">
    <dataValidation type="list" allowBlank="1" showInputMessage="1" showErrorMessage="1" sqref="D5:D11" xr:uid="{00000000-0002-0000-1900-000000000000}">
      <formula1>"Bitte hier auswählen, jährlich, halbjährlich, quartalsweise, monatlich"</formula1>
    </dataValidation>
  </dataValidations>
  <pageMargins left="0.31496062992125984" right="0.23622047244094491" top="0.55118110236220474" bottom="0.39370078740157483" header="0.31496062992125984" footer="0.31496062992125984"/>
  <pageSetup paperSize="9" orientation="landscape" r:id="rId1"/>
  <headerFooter>
    <oddHeader>&amp;C&amp;"Arial,Fett"&amp;14&amp;A</oddHeader>
    <oddFooter>&amp;R&amp;D &amp;T</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4" tint="0.59999389629810485"/>
    <pageSetUpPr fitToPage="1"/>
  </sheetPr>
  <dimension ref="A2:H19"/>
  <sheetViews>
    <sheetView zoomScale="85" zoomScaleNormal="85" workbookViewId="0">
      <selection activeCell="C19" sqref="C19"/>
    </sheetView>
  </sheetViews>
  <sheetFormatPr baseColWidth="10" defaultColWidth="11.5703125" defaultRowHeight="14.25" x14ac:dyDescent="0.2"/>
  <cols>
    <col min="1" max="1" width="44.28515625" style="22" customWidth="1"/>
    <col min="2" max="3" width="25.7109375" style="22" bestFit="1" customWidth="1"/>
    <col min="4" max="4" width="26.42578125" style="22" bestFit="1" customWidth="1"/>
    <col min="5" max="5" width="33" style="22" bestFit="1" customWidth="1"/>
    <col min="6" max="6" width="4" style="339" customWidth="1"/>
    <col min="7" max="9" width="12" style="22" customWidth="1"/>
    <col min="10" max="16384" width="11.5703125" style="22"/>
  </cols>
  <sheetData>
    <row r="2" spans="1:8" ht="59.25" customHeight="1" x14ac:dyDescent="0.2">
      <c r="A2" s="433" t="s">
        <v>145</v>
      </c>
      <c r="B2" s="433"/>
      <c r="C2" s="433"/>
      <c r="D2" s="433"/>
      <c r="E2" s="433"/>
      <c r="F2" s="346"/>
    </row>
    <row r="3" spans="1:8" s="31" customFormat="1" ht="20.25" customHeight="1" x14ac:dyDescent="0.4">
      <c r="A3" s="7"/>
      <c r="B3" s="22"/>
      <c r="C3" s="22"/>
      <c r="D3" s="22"/>
      <c r="E3" s="22"/>
      <c r="F3" s="339"/>
      <c r="G3" s="3"/>
      <c r="H3" s="3"/>
    </row>
    <row r="4" spans="1:8" ht="15" x14ac:dyDescent="0.2">
      <c r="A4" s="32"/>
      <c r="B4" s="332" t="s">
        <v>16</v>
      </c>
      <c r="C4" s="332" t="s">
        <v>17</v>
      </c>
      <c r="D4" s="333" t="s">
        <v>18</v>
      </c>
      <c r="E4" s="333" t="s">
        <v>19</v>
      </c>
      <c r="F4" s="376"/>
      <c r="G4" s="3"/>
    </row>
    <row r="5" spans="1:8" s="24" customFormat="1" ht="24.75" customHeight="1" x14ac:dyDescent="0.25">
      <c r="A5" s="53" t="s">
        <v>45</v>
      </c>
      <c r="B5" s="175"/>
      <c r="C5" s="175"/>
      <c r="D5" s="176"/>
      <c r="E5" s="177"/>
      <c r="F5" s="376"/>
      <c r="G5" s="379"/>
    </row>
    <row r="6" spans="1:8" ht="15" x14ac:dyDescent="0.25">
      <c r="A6" s="53"/>
      <c r="B6" s="173"/>
      <c r="C6" s="173"/>
      <c r="D6" s="173"/>
      <c r="E6" s="174"/>
    </row>
    <row r="7" spans="1:8" x14ac:dyDescent="0.2">
      <c r="A7" s="53" t="s">
        <v>8</v>
      </c>
      <c r="B7" s="172"/>
      <c r="C7" s="172"/>
      <c r="D7" s="172"/>
      <c r="E7" s="172"/>
    </row>
    <row r="8" spans="1:8" x14ac:dyDescent="0.2">
      <c r="A8" s="54" t="s">
        <v>41</v>
      </c>
      <c r="B8" s="172"/>
      <c r="C8" s="172"/>
      <c r="D8" s="172"/>
      <c r="E8" s="172"/>
    </row>
    <row r="9" spans="1:8" x14ac:dyDescent="0.2">
      <c r="A9" s="53" t="s">
        <v>42</v>
      </c>
      <c r="B9" s="172"/>
      <c r="C9" s="172"/>
      <c r="D9" s="172"/>
      <c r="E9" s="172"/>
      <c r="F9" s="380"/>
      <c r="G9" s="381"/>
    </row>
    <row r="10" spans="1:8" x14ac:dyDescent="0.2">
      <c r="A10" s="52" t="s">
        <v>43</v>
      </c>
      <c r="B10" s="172"/>
      <c r="C10" s="172"/>
      <c r="D10" s="172"/>
      <c r="E10" s="172"/>
    </row>
    <row r="11" spans="1:8" x14ac:dyDescent="0.2">
      <c r="A11" s="52" t="s">
        <v>44</v>
      </c>
      <c r="B11" s="172"/>
      <c r="C11" s="172"/>
      <c r="D11" s="172"/>
      <c r="E11" s="172"/>
    </row>
    <row r="12" spans="1:8" x14ac:dyDescent="0.2">
      <c r="A12" s="52"/>
      <c r="B12" s="171"/>
      <c r="C12" s="183"/>
      <c r="D12" s="184"/>
      <c r="E12" s="184"/>
    </row>
    <row r="13" spans="1:8" ht="15" x14ac:dyDescent="0.2">
      <c r="A13" s="52" t="s">
        <v>46</v>
      </c>
      <c r="B13" s="186">
        <f>SUM(B7:E11)</f>
        <v>0</v>
      </c>
      <c r="C13" s="147"/>
      <c r="D13" s="4"/>
      <c r="E13" s="4"/>
      <c r="F13" s="376"/>
    </row>
    <row r="14" spans="1:8" ht="15.75" x14ac:dyDescent="0.25">
      <c r="A14" s="55"/>
      <c r="B14" s="56"/>
      <c r="C14" s="147"/>
      <c r="D14" s="4"/>
      <c r="E14" s="4"/>
      <c r="F14" s="376"/>
    </row>
    <row r="15" spans="1:8" ht="28.5" x14ac:dyDescent="0.2">
      <c r="B15" s="298" t="s">
        <v>47</v>
      </c>
      <c r="C15" s="319" t="s">
        <v>123</v>
      </c>
      <c r="D15" s="4"/>
      <c r="E15" s="4"/>
      <c r="F15" s="376"/>
    </row>
    <row r="16" spans="1:8" ht="15" x14ac:dyDescent="0.2">
      <c r="A16" s="52" t="s">
        <v>30</v>
      </c>
      <c r="B16" s="202"/>
      <c r="C16" s="203"/>
      <c r="D16" s="4"/>
      <c r="E16" s="4"/>
      <c r="F16" s="376"/>
    </row>
    <row r="17" spans="1:5" x14ac:dyDescent="0.2">
      <c r="B17" s="187"/>
      <c r="C17" s="187"/>
      <c r="D17" s="4"/>
      <c r="E17" s="23"/>
    </row>
    <row r="18" spans="1:5" x14ac:dyDescent="0.2">
      <c r="A18" s="23"/>
      <c r="B18" s="23"/>
      <c r="C18" s="23"/>
      <c r="D18" s="23"/>
    </row>
    <row r="19" spans="1:5" x14ac:dyDescent="0.2">
      <c r="A19" s="23"/>
      <c r="B19" s="23"/>
      <c r="C19" s="23"/>
      <c r="D19" s="23"/>
    </row>
  </sheetData>
  <mergeCells count="1">
    <mergeCell ref="A2:E2"/>
  </mergeCells>
  <pageMargins left="0.31496062992125984" right="0.23622047244094491" top="0.55118110236220474" bottom="0.39370078740157483" header="0.31496062992125984" footer="0.31496062992125984"/>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E58"/>
  <sheetViews>
    <sheetView zoomScaleNormal="100" workbookViewId="0">
      <selection activeCell="F10" sqref="F10"/>
    </sheetView>
  </sheetViews>
  <sheetFormatPr baseColWidth="10" defaultColWidth="11.42578125" defaultRowHeight="14.25" x14ac:dyDescent="0.2"/>
  <cols>
    <col min="1" max="1" width="28.5703125" style="36" customWidth="1"/>
    <col min="2" max="2" width="23.42578125" style="36" customWidth="1"/>
    <col min="3" max="3" width="27.140625" style="36" customWidth="1"/>
    <col min="4" max="4" width="27.28515625" style="36" customWidth="1"/>
    <col min="5" max="5" width="2.5703125" style="336" customWidth="1"/>
    <col min="6" max="16384" width="11.42578125" style="36"/>
  </cols>
  <sheetData>
    <row r="1" spans="1:5" ht="13.5" customHeight="1" x14ac:dyDescent="0.25">
      <c r="A1" s="58"/>
      <c r="B1" s="58"/>
      <c r="C1" s="59"/>
      <c r="D1" s="59"/>
    </row>
    <row r="2" spans="1:5" ht="29.25" customHeight="1" x14ac:dyDescent="0.2">
      <c r="A2" s="72" t="s">
        <v>56</v>
      </c>
      <c r="B2" s="69"/>
      <c r="C2" s="73" t="s">
        <v>57</v>
      </c>
      <c r="D2" s="64"/>
    </row>
    <row r="3" spans="1:5" ht="20.100000000000001" customHeight="1" x14ac:dyDescent="0.2">
      <c r="A3" s="65" t="s">
        <v>66</v>
      </c>
      <c r="B3" s="74"/>
      <c r="C3" s="75" t="s">
        <v>66</v>
      </c>
      <c r="D3" s="76"/>
    </row>
    <row r="4" spans="1:5" ht="20.100000000000001" customHeight="1" x14ac:dyDescent="0.2">
      <c r="A4" s="65" t="s">
        <v>67</v>
      </c>
      <c r="B4" s="74"/>
      <c r="C4" s="75" t="s">
        <v>67</v>
      </c>
      <c r="D4" s="76"/>
    </row>
    <row r="5" spans="1:5" ht="20.100000000000001" customHeight="1" x14ac:dyDescent="0.2">
      <c r="A5" s="65" t="s">
        <v>68</v>
      </c>
      <c r="B5" s="77"/>
      <c r="C5" s="75" t="s">
        <v>68</v>
      </c>
      <c r="D5" s="76"/>
    </row>
    <row r="6" spans="1:5" ht="20.100000000000001" customHeight="1" x14ac:dyDescent="0.2">
      <c r="A6" s="65" t="s">
        <v>69</v>
      </c>
      <c r="B6" s="77"/>
      <c r="C6" s="75" t="s">
        <v>69</v>
      </c>
      <c r="D6" s="76"/>
    </row>
    <row r="7" spans="1:5" ht="20.100000000000001" customHeight="1" x14ac:dyDescent="0.2">
      <c r="A7" s="65" t="s">
        <v>70</v>
      </c>
      <c r="B7" s="74"/>
      <c r="C7" s="75" t="s">
        <v>70</v>
      </c>
      <c r="D7" s="76"/>
    </row>
    <row r="8" spans="1:5" ht="20.100000000000001" customHeight="1" x14ac:dyDescent="0.2">
      <c r="A8" s="65" t="s">
        <v>71</v>
      </c>
      <c r="B8" s="74"/>
      <c r="C8" s="75" t="s">
        <v>71</v>
      </c>
      <c r="D8" s="76"/>
    </row>
    <row r="9" spans="1:5" ht="16.149999999999999" customHeight="1" thickBot="1" x14ac:dyDescent="0.25">
      <c r="A9" s="66"/>
      <c r="B9" s="78"/>
      <c r="C9" s="79"/>
      <c r="D9" s="80"/>
    </row>
    <row r="10" spans="1:5" ht="15.75" customHeight="1" x14ac:dyDescent="0.2">
      <c r="A10" s="65" t="s">
        <v>62</v>
      </c>
      <c r="B10" s="70"/>
      <c r="C10" s="67" t="s">
        <v>61</v>
      </c>
      <c r="D10" s="81"/>
    </row>
    <row r="11" spans="1:5" ht="28.5" x14ac:dyDescent="0.2">
      <c r="A11" s="82" t="s">
        <v>58</v>
      </c>
      <c r="B11" s="86"/>
      <c r="C11" s="75" t="s">
        <v>205</v>
      </c>
      <c r="D11" s="83"/>
    </row>
    <row r="12" spans="1:5" ht="28.5" x14ac:dyDescent="0.2">
      <c r="A12" s="84" t="s">
        <v>55</v>
      </c>
      <c r="B12" s="71"/>
      <c r="C12" s="75" t="s">
        <v>206</v>
      </c>
      <c r="D12" s="83"/>
    </row>
    <row r="13" spans="1:5" ht="43.5" thickBot="1" x14ac:dyDescent="0.25">
      <c r="A13" s="85" t="s">
        <v>40</v>
      </c>
      <c r="B13" s="86"/>
      <c r="C13" s="87" t="s">
        <v>1</v>
      </c>
      <c r="D13" s="88"/>
    </row>
    <row r="14" spans="1:5" x14ac:dyDescent="0.2">
      <c r="A14" s="85"/>
      <c r="B14" s="89"/>
      <c r="C14" s="79"/>
      <c r="D14" s="80"/>
    </row>
    <row r="15" spans="1:5" s="60" customFormat="1" ht="19.899999999999999" customHeight="1" x14ac:dyDescent="0.25">
      <c r="A15" s="66" t="s">
        <v>59</v>
      </c>
      <c r="B15" s="71"/>
      <c r="C15" s="68" t="s">
        <v>54</v>
      </c>
      <c r="D15" s="208"/>
      <c r="E15" s="337"/>
    </row>
    <row r="16" spans="1:5" ht="20.25" customHeight="1" x14ac:dyDescent="0.2">
      <c r="A16" s="66" t="s">
        <v>60</v>
      </c>
      <c r="B16" s="240" t="s">
        <v>39</v>
      </c>
      <c r="C16" s="241"/>
      <c r="D16" s="242"/>
    </row>
    <row r="17" spans="1:5" ht="16.149999999999999" customHeight="1" x14ac:dyDescent="0.2">
      <c r="A17" s="243" t="s">
        <v>191</v>
      </c>
      <c r="B17" s="244" t="str">
        <f>B16</f>
        <v>Bitte auswählen</v>
      </c>
      <c r="C17" s="245" t="e">
        <f>B16-1</f>
        <v>#VALUE!</v>
      </c>
      <c r="D17" s="244" t="e">
        <f>B16-2</f>
        <v>#VALUE!</v>
      </c>
    </row>
    <row r="18" spans="1:5" ht="16.149999999999999" customHeight="1" x14ac:dyDescent="0.2">
      <c r="A18" s="242" t="s">
        <v>192</v>
      </c>
      <c r="B18" s="246"/>
      <c r="C18" s="247"/>
      <c r="D18" s="246"/>
    </row>
    <row r="19" spans="1:5" ht="16.149999999999999" customHeight="1" x14ac:dyDescent="0.2">
      <c r="A19" s="242" t="s">
        <v>193</v>
      </c>
      <c r="B19" s="246"/>
      <c r="C19" s="247"/>
      <c r="D19" s="246"/>
    </row>
    <row r="20" spans="1:5" ht="16.149999999999999" customHeight="1" x14ac:dyDescent="0.2">
      <c r="A20" s="242" t="s">
        <v>194</v>
      </c>
      <c r="B20" s="246"/>
      <c r="C20" s="247"/>
      <c r="D20" s="246"/>
    </row>
    <row r="21" spans="1:5" ht="16.149999999999999" customHeight="1" x14ac:dyDescent="0.2"/>
    <row r="22" spans="1:5" s="4" customFormat="1" ht="15" customHeight="1" x14ac:dyDescent="0.2">
      <c r="A22" s="416" t="s">
        <v>52</v>
      </c>
      <c r="B22" s="416"/>
      <c r="C22" s="416"/>
      <c r="D22" s="416"/>
      <c r="E22" s="338"/>
    </row>
    <row r="23" spans="1:5" s="4" customFormat="1" ht="15" customHeight="1" x14ac:dyDescent="0.2">
      <c r="A23" s="6"/>
      <c r="B23" s="6"/>
      <c r="C23" s="6"/>
      <c r="D23" s="6"/>
      <c r="E23" s="338"/>
    </row>
    <row r="24" spans="1:5" s="4" customFormat="1" ht="15" customHeight="1" x14ac:dyDescent="0.2">
      <c r="A24" s="417" t="s">
        <v>154</v>
      </c>
      <c r="B24" s="418"/>
      <c r="C24" s="418"/>
      <c r="D24" s="419"/>
      <c r="E24" s="338"/>
    </row>
    <row r="25" spans="1:5" s="4" customFormat="1" ht="28.5" x14ac:dyDescent="0.2">
      <c r="A25" s="82" t="s">
        <v>48</v>
      </c>
      <c r="B25" s="90"/>
      <c r="C25" s="205" t="s">
        <v>170</v>
      </c>
      <c r="D25" s="334" t="e">
        <f>AVERAGE(B18:D18)</f>
        <v>#DIV/0!</v>
      </c>
      <c r="E25" s="338"/>
    </row>
    <row r="26" spans="1:5" s="4" customFormat="1" ht="42.75" x14ac:dyDescent="0.2">
      <c r="A26" s="82" t="s">
        <v>49</v>
      </c>
      <c r="B26" s="206" t="e">
        <f>IF(AND(A24="LB I: Vollstationäre Dauerpflege (365 Tage, mind. 98% Auslastung)",D25&lt;0.98),B25*0.98,IF(AND(A24="LB I: Vollstationäre Dauerpflege (365 Tage, mind. 98% Auslastung)",D25&gt;=0.98),B25*D25,IF(AND(A24="LB I: Teilstationäre Pflege 7-Tage-Woche (365 Tage, mind. 85% Auslastung)",D25&lt;0.85),B25*0.85,IF(AND(A24="LB I: Teilstationäre Pflege 7-Tage-Woche (365 Tage, mind. 85% Auslastung)",D25&gt;=0.85),B25*D25,IF(AND(A24="LB I: Teilstationäre Pflege 6-Tage-Woche (300 Tage, mind. 85% Auslastung)",D25&lt;0.85),B25*0.85,IF(AND(A24="LB I: Teilstationäre Pflege 6-Tage-Woche (300 Tage, mind. 85% Auslastung)",D25&gt;=0.85),B25*D25,IF(AND(A24="LB I: Teilstationäre Pflege 5-Tage-Woche (250 Tage, mind. 85% Auslastung)",D25&lt;0.85),B25*0.85,IF(AND(A24="LB I: Teilstationäre Pflege 5-Tage-Woche (250 Tage, mind. 85% Auslastung)",D25&gt;=0.85),B25*D25,IF(AND(A24="LB I: Solitäre Kurzzeitpflege (365 Tage, mind. 80% Auslastung)",D25&lt;0.8),B25*0.8,IF(AND(A24="LB I: Solitäre Kurzzeitpflege (365 Tage, mind. 80% Auslastung)",D25&gt;=0.8),B25*D25,"0"))))))))))</f>
        <v>#DIV/0!</v>
      </c>
      <c r="C26" s="85" t="s">
        <v>50</v>
      </c>
      <c r="D26" s="248">
        <f>IF('Gesamtsumme M je LB'!C30&gt;'Gesamtsumme M je LB'!C31,'Gesamtsumme M je LB'!C30,'Gesamtsumme M je LB'!C31)</f>
        <v>0</v>
      </c>
      <c r="E26" s="338"/>
    </row>
    <row r="27" spans="1:5" s="4" customFormat="1" ht="30" x14ac:dyDescent="0.2">
      <c r="A27" s="66" t="s">
        <v>51</v>
      </c>
      <c r="B27" s="92">
        <f>IF(A24=Listen!A3,365*'Deckblatt M'!B26,IF(A24=Listen!A4,365*'Deckblatt M'!B26,IF('Deckblatt M'!A24=Listen!A5,300*'Deckblatt M'!B26,IF('Deckblatt M'!A24=Listen!A6,250*'Deckblatt M'!B26,IF('Deckblatt M'!A24=Listen!A7,365*'Deckblatt M'!B26,0)))))</f>
        <v>0</v>
      </c>
      <c r="C27" s="91" t="s">
        <v>63</v>
      </c>
      <c r="D27" s="207" t="e">
        <f>$D$26/$B$27</f>
        <v>#DIV/0!</v>
      </c>
      <c r="E27" s="338"/>
    </row>
    <row r="28" spans="1:5" s="4" customFormat="1" x14ac:dyDescent="0.2">
      <c r="A28" s="61"/>
      <c r="B28" s="61"/>
      <c r="C28" s="61"/>
      <c r="D28" s="61"/>
      <c r="E28" s="338"/>
    </row>
    <row r="29" spans="1:5" s="4" customFormat="1" x14ac:dyDescent="0.2">
      <c r="A29" s="417" t="s">
        <v>155</v>
      </c>
      <c r="B29" s="418"/>
      <c r="C29" s="418"/>
      <c r="D29" s="419"/>
      <c r="E29" s="338"/>
    </row>
    <row r="30" spans="1:5" s="4" customFormat="1" ht="28.5" x14ac:dyDescent="0.2">
      <c r="A30" s="82" t="s">
        <v>48</v>
      </c>
      <c r="B30" s="90"/>
      <c r="C30" s="205" t="s">
        <v>170</v>
      </c>
      <c r="D30" s="334" t="e">
        <f>AVERAGE(B19:D19)</f>
        <v>#DIV/0!</v>
      </c>
      <c r="E30" s="338"/>
    </row>
    <row r="31" spans="1:5" s="4" customFormat="1" ht="42.75" x14ac:dyDescent="0.2">
      <c r="A31" s="82" t="s">
        <v>49</v>
      </c>
      <c r="B31" s="206" t="e">
        <f>IF(AND(A29="LB II: Vollstationäre Dauerpflege (365 Tage, mind. 98% Auslastung)",D30&lt;0.98),B30*0.98,IF(AND(A29="LB II: Vollstationäre Dauerpflege (365 Tage, mind. 98% Auslastung)",D30&gt;=0.98),B30*D30,IF(AND(A29="LB II: Teilstationäre Pflege 7-Tage-Woche (365 Tage, mind. 85% Auslastung)",D30&lt;0.85),B30*0.85,IF(AND(A29="LB II: Teilstationäre Pflege 7-Tage-Woche (365 Tage, mind. 85% Auslastung)",D30&gt;=0.85),B30*D30,IF(AND(A29="LB II: Teilstationäre Pflege 6-Tage-Woche (300 Tage, mind. 85% Auslastung)",D30&lt;0.85),B30*0.85,IF(AND(A29="LB II: Teilstationäre Pflege 6-Tage-Woche (300 Tage, mind. 85% Auslastung)",D30&gt;=0.85),B30*D30,IF(AND(A29="LB II: Teilstationäre Pflege 5-Tage-Woche (250 Tage, mind. 85% Auslastung)",D30&lt;0.85),B30*0.85,IF(AND(A29="LB II: Teilstationäre Pflege 5-Tage-Woche (250 Tage, mind. 85% Auslastung)",D30&gt;=0.85),B30*D30,IF(AND(A29="LB II: Solitäre Kurzzeitpflege (365 Tage, mind. 80% Auslastung)",D30&lt;0.8),B30*0.8,IF(AND(A29="LB II: Solitäre Kurzzeitpflege (365 Tage, mind. 80% Auslastung)",D30&gt;=0.8),B30*D30,"0"))))))))))</f>
        <v>#DIV/0!</v>
      </c>
      <c r="C31" s="85" t="s">
        <v>50</v>
      </c>
      <c r="D31" s="248">
        <f>IF('Gesamtsumme M je LB'!G30&gt;'Gesamtsumme M je LB'!G31,'Gesamtsumme M je LB'!G30,'Gesamtsumme M je LB'!G31)</f>
        <v>0</v>
      </c>
      <c r="E31" s="338"/>
    </row>
    <row r="32" spans="1:5" s="4" customFormat="1" ht="30" x14ac:dyDescent="0.2">
      <c r="A32" s="66" t="s">
        <v>51</v>
      </c>
      <c r="B32" s="92">
        <f>IF(A29=Listen!A11,365*'Deckblatt M'!B31,IF(A29=Listen!A12,365*'Deckblatt M'!B31,IF('Deckblatt M'!A29=Listen!A13,300*'Deckblatt M'!B31,IF('Deckblatt M'!A29=Listen!A14,250*'Deckblatt M'!B31,IF('Deckblatt M'!A29=Listen!A15,365*'Deckblatt M'!B31,0)))))</f>
        <v>0</v>
      </c>
      <c r="C32" s="91" t="s">
        <v>64</v>
      </c>
      <c r="D32" s="207" t="e">
        <f>$D$31/$B$32</f>
        <v>#DIV/0!</v>
      </c>
      <c r="E32" s="338"/>
    </row>
    <row r="33" spans="1:5" s="4" customFormat="1" x14ac:dyDescent="0.2">
      <c r="A33" s="61"/>
      <c r="B33" s="61"/>
      <c r="C33" s="61"/>
      <c r="D33" s="61"/>
      <c r="E33" s="338"/>
    </row>
    <row r="34" spans="1:5" s="4" customFormat="1" x14ac:dyDescent="0.2">
      <c r="A34" s="417" t="s">
        <v>53</v>
      </c>
      <c r="B34" s="418"/>
      <c r="C34" s="418"/>
      <c r="D34" s="419"/>
      <c r="E34" s="338"/>
    </row>
    <row r="35" spans="1:5" s="4" customFormat="1" ht="28.5" x14ac:dyDescent="0.2">
      <c r="A35" s="82" t="s">
        <v>48</v>
      </c>
      <c r="B35" s="90"/>
      <c r="C35" s="205" t="s">
        <v>170</v>
      </c>
      <c r="D35" s="334" t="e">
        <f>AVERAGE(B20:D20)</f>
        <v>#DIV/0!</v>
      </c>
      <c r="E35" s="338"/>
    </row>
    <row r="36" spans="1:5" s="4" customFormat="1" ht="42.75" x14ac:dyDescent="0.2">
      <c r="A36" s="82" t="s">
        <v>49</v>
      </c>
      <c r="B36" s="206" t="e">
        <f>IF(AND(A34="LB III: Vollstationäre Dauerpflege (365 Tage, mind. 98% Auslastung)",D35&lt;0.98),B35*0.98,IF(AND(A34="LB III: Vollstationäre Dauerpflege (365 Tage, mind. 98% Auslastung)",D35&gt;=0.98),B35*D35,IF(AND(A34="LB III: Teilstationäre Pflege 7-Tage-Woche (365 Tage, mind. 85% Auslastung)",D35&lt;0.85),B35*0.85,IF(AND(A34="LB III: Teilstationäre Pflege 7-Tage-Woche (365 Tage, mind. 85% Auslastung)",D35&gt;=0.85),B35*D35,IF(AND(A34="LB III: Teilstationäre Pflege 6-Tage-Woche (300 Tage, mind. 85% Auslastung)",D35&lt;0.85),B35*0.85,IF(AND(A34="LB III: Teilstationäre Pflege 6-Tage-Woche (300 Tage, mind. 85% Auslastung)",D35&gt;=0.85),B35*D35,IF(AND(A34="LB III: Teilstationäre Pflege 5-Tage-Woche (250 Tage, mind. 85% Auslastung)",D35&lt;0.85),B35*0.85,IF(AND(A34="LB III: Teilstationäre Pflege 5-Tage-Woche (250 Tage, mind. 85% Auslastung)",D35&gt;=0.85),B35*D35,IF(AND(A34="LB III: Solitäre Kurzzeitpflege (365 Tage, mind. 80% Auslastung)",D35&lt;0.8),B35*0.8,IF(AND(A34="LB III: Solitäre Kurzzeitpflege (365 Tage, mind. 80% Auslastung)",D35&gt;=0.8),B35*D35,"0"))))))))))</f>
        <v>#DIV/0!</v>
      </c>
      <c r="C36" s="85" t="s">
        <v>50</v>
      </c>
      <c r="D36" s="248">
        <f>IF('Gesamtsumme M je LB'!K30&gt;'Gesamtsumme M je LB'!K31,'Gesamtsumme M je LB'!K30,'Gesamtsumme M je LB'!K31)</f>
        <v>0</v>
      </c>
      <c r="E36" s="338"/>
    </row>
    <row r="37" spans="1:5" s="4" customFormat="1" ht="30" x14ac:dyDescent="0.2">
      <c r="A37" s="66" t="s">
        <v>51</v>
      </c>
      <c r="B37" s="92">
        <f>IF(A34=Listen!A19,365*'Deckblatt M'!B36,IF(A34=Listen!A20,365*'Deckblatt M'!B36,IF('Deckblatt M'!A34=Listen!A21,300*'Deckblatt M'!B36,IF('Deckblatt M'!A34=Listen!A22,250*'Deckblatt M'!B36,IF('Deckblatt M'!A34=Listen!A23,365*'Deckblatt M'!B36,0)))))</f>
        <v>0</v>
      </c>
      <c r="C37" s="91" t="s">
        <v>65</v>
      </c>
      <c r="D37" s="207" t="e">
        <f>$D$36/$B$37</f>
        <v>#DIV/0!</v>
      </c>
      <c r="E37" s="338"/>
    </row>
    <row r="38" spans="1:5" s="4" customFormat="1" ht="15" x14ac:dyDescent="0.2">
      <c r="A38" s="61"/>
      <c r="B38" s="210"/>
      <c r="C38" s="211"/>
      <c r="D38" s="212"/>
      <c r="E38" s="338"/>
    </row>
    <row r="39" spans="1:5" s="4" customFormat="1" x14ac:dyDescent="0.2">
      <c r="A39" s="36"/>
      <c r="E39" s="338"/>
    </row>
    <row r="40" spans="1:5" s="4" customFormat="1" ht="57.75" customHeight="1" x14ac:dyDescent="0.2">
      <c r="A40" s="420" t="s">
        <v>88</v>
      </c>
      <c r="B40" s="420"/>
      <c r="C40" s="420"/>
      <c r="D40" s="420"/>
      <c r="E40" s="338"/>
    </row>
    <row r="41" spans="1:5" s="4" customFormat="1" ht="25.5" customHeight="1" x14ac:dyDescent="0.2">
      <c r="A41" s="38" t="s">
        <v>2</v>
      </c>
      <c r="B41" s="38"/>
      <c r="C41" s="38" t="s">
        <v>3</v>
      </c>
      <c r="D41" s="38"/>
      <c r="E41" s="338"/>
    </row>
    <row r="42" spans="1:5" s="4" customFormat="1" x14ac:dyDescent="0.2">
      <c r="A42" s="38"/>
      <c r="B42" s="38"/>
      <c r="C42" s="38"/>
      <c r="D42" s="38"/>
      <c r="E42" s="338"/>
    </row>
    <row r="43" spans="1:5" ht="32.25" customHeight="1" x14ac:dyDescent="0.25">
      <c r="A43" s="62"/>
      <c r="B43" s="38"/>
      <c r="C43" s="63"/>
      <c r="D43" s="38"/>
    </row>
    <row r="44" spans="1:5" ht="15.75" customHeight="1" x14ac:dyDescent="0.2">
      <c r="A44" s="38"/>
      <c r="B44" s="38"/>
      <c r="C44" s="38"/>
      <c r="D44" s="38"/>
    </row>
    <row r="45" spans="1:5" ht="15.75" customHeight="1" x14ac:dyDescent="0.2"/>
    <row r="46" spans="1:5" ht="15.75" customHeight="1" x14ac:dyDescent="0.2"/>
    <row r="47" spans="1:5" ht="15.75" customHeight="1" x14ac:dyDescent="0.2"/>
    <row r="48" spans="1:5" ht="15.75" customHeight="1" x14ac:dyDescent="0.2"/>
    <row r="49" ht="12.75" customHeight="1" x14ac:dyDescent="0.2"/>
    <row r="50" ht="10.1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sheetData>
  <sheetProtection insertHyperlinks="0" sort="0"/>
  <mergeCells count="5">
    <mergeCell ref="A22:D22"/>
    <mergeCell ref="A24:D24"/>
    <mergeCell ref="A29:D29"/>
    <mergeCell ref="A40:D40"/>
    <mergeCell ref="A34:D34"/>
  </mergeCells>
  <dataValidations count="2">
    <dataValidation type="list" showDropDown="1" showInputMessage="1" sqref="B17:D21" xr:uid="{00000000-0002-0000-0200-000000000000}">
      <formula1>"Bitte auswählen,2021,2022,2023,2024,2025,2026,2027,2028,2029,2030,2031"</formula1>
    </dataValidation>
    <dataValidation type="list" allowBlank="1" showInputMessage="1" showErrorMessage="1" sqref="B16" xr:uid="{00000000-0002-0000-0200-000001000000}">
      <formula1>"Bitte auswählen,2016,2017,2018,2019,2020,2021,2022,2023,2024,2025,2026,2027,2028,2029,2030,2031"</formula1>
    </dataValidation>
  </dataValidations>
  <pageMargins left="0.31496062992125984" right="0.23622047244094491" top="0.55118110236220474" bottom="0.39370078740157483" header="0.31496062992125984" footer="0.31496062992125984"/>
  <pageSetup paperSize="9" scale="68" orientation="portrait" r:id="rId1"/>
  <headerFooter>
    <oddHeader>&amp;C&amp;"Arial,Fett"&amp;14&amp;A</oddHeader>
    <oddFooter>&amp;R&amp;D &amp;T</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Listen!$A$2:$A$7</xm:f>
          </x14:formula1>
          <xm:sqref>A24:D24</xm:sqref>
        </x14:dataValidation>
        <x14:dataValidation type="list" allowBlank="1" showInputMessage="1" showErrorMessage="1" xr:uid="{00000000-0002-0000-0200-000003000000}">
          <x14:formula1>
            <xm:f>Listen!$A$10:$A$15</xm:f>
          </x14:formula1>
          <xm:sqref>A29:D29</xm:sqref>
        </x14:dataValidation>
        <x14:dataValidation type="list" allowBlank="1" showInputMessage="1" showErrorMessage="1" xr:uid="{00000000-0002-0000-0200-000004000000}">
          <x14:formula1>
            <xm:f>Listen!$A$18:$A$23</xm:f>
          </x14:formula1>
          <xm:sqref>A34:D34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AD34"/>
  <sheetViews>
    <sheetView zoomScale="90" zoomScaleNormal="90" workbookViewId="0"/>
  </sheetViews>
  <sheetFormatPr baseColWidth="10" defaultColWidth="11.42578125" defaultRowHeight="14.25" x14ac:dyDescent="0.2"/>
  <cols>
    <col min="1" max="1" width="12.85546875" style="94" customWidth="1"/>
    <col min="2" max="2" width="64.28515625" style="94" customWidth="1"/>
    <col min="3" max="4" width="17.5703125" style="94" customWidth="1"/>
    <col min="5" max="5" width="10.5703125" style="94" hidden="1" customWidth="1"/>
    <col min="6" max="6" width="12.28515625" style="94" hidden="1" customWidth="1"/>
    <col min="7" max="7" width="17.85546875" style="94" customWidth="1"/>
    <col min="8" max="8" width="17.85546875" style="96" customWidth="1"/>
    <col min="9" max="9" width="10.5703125" style="94" hidden="1" customWidth="1"/>
    <col min="10" max="10" width="12.28515625" style="94" hidden="1" customWidth="1"/>
    <col min="11" max="11" width="17.5703125" style="94" customWidth="1"/>
    <col min="12" max="12" width="17.7109375" style="96" customWidth="1"/>
    <col min="13" max="13" width="10.5703125" style="94" hidden="1" customWidth="1"/>
    <col min="14" max="14" width="12.28515625" style="94" hidden="1" customWidth="1"/>
    <col min="15" max="15" width="11.85546875" style="94" bestFit="1" customWidth="1"/>
    <col min="16" max="20" width="11.42578125" style="94"/>
    <col min="21" max="21" width="4.5703125" style="94" customWidth="1"/>
    <col min="22" max="16384" width="11.42578125" style="94"/>
  </cols>
  <sheetData>
    <row r="1" spans="1:17" x14ac:dyDescent="0.2">
      <c r="A1" s="93"/>
      <c r="B1" s="93"/>
    </row>
    <row r="2" spans="1:17" ht="15" x14ac:dyDescent="0.25">
      <c r="A2" s="213" t="s">
        <v>179</v>
      </c>
      <c r="B2" s="100"/>
      <c r="L2" s="94"/>
    </row>
    <row r="3" spans="1:17" ht="15.75" thickBot="1" x14ac:dyDescent="0.3">
      <c r="C3" s="425" t="s">
        <v>74</v>
      </c>
      <c r="D3" s="426"/>
      <c r="E3" s="426"/>
      <c r="F3" s="426"/>
      <c r="G3" s="425" t="s">
        <v>75</v>
      </c>
      <c r="H3" s="427"/>
      <c r="I3" s="427"/>
      <c r="J3" s="428"/>
      <c r="K3" s="425" t="s">
        <v>76</v>
      </c>
      <c r="L3" s="427"/>
      <c r="M3" s="427"/>
      <c r="N3" s="428"/>
    </row>
    <row r="4" spans="1:17" ht="30" customHeight="1" x14ac:dyDescent="0.2">
      <c r="A4" s="273" t="s">
        <v>72</v>
      </c>
      <c r="B4" s="327" t="s">
        <v>221</v>
      </c>
      <c r="C4" s="274" t="s">
        <v>4</v>
      </c>
      <c r="D4" s="275" t="s">
        <v>127</v>
      </c>
      <c r="E4" s="274" t="s">
        <v>128</v>
      </c>
      <c r="F4" s="274" t="s">
        <v>129</v>
      </c>
      <c r="G4" s="274" t="s">
        <v>4</v>
      </c>
      <c r="H4" s="275" t="s">
        <v>127</v>
      </c>
      <c r="I4" s="274" t="s">
        <v>128</v>
      </c>
      <c r="J4" s="274" t="s">
        <v>129</v>
      </c>
      <c r="K4" s="274" t="s">
        <v>4</v>
      </c>
      <c r="L4" s="275" t="s">
        <v>127</v>
      </c>
      <c r="M4" s="274" t="s">
        <v>128</v>
      </c>
      <c r="N4" s="276" t="s">
        <v>129</v>
      </c>
    </row>
    <row r="5" spans="1:17" ht="20.100000000000001" customHeight="1" x14ac:dyDescent="0.2">
      <c r="A5" s="277" t="s">
        <v>73</v>
      </c>
      <c r="B5" s="168" t="s">
        <v>116</v>
      </c>
      <c r="C5" s="169">
        <f>'Abschreibungen M'!H52</f>
        <v>0</v>
      </c>
      <c r="D5" s="169" t="e">
        <f>C5/'Deckblatt M'!$B$27</f>
        <v>#DIV/0!</v>
      </c>
      <c r="E5" s="169"/>
      <c r="F5" s="169">
        <f>C5-E5</f>
        <v>0</v>
      </c>
      <c r="G5" s="169">
        <f>'Abschreibungen M'!I52</f>
        <v>0</v>
      </c>
      <c r="H5" s="169" t="e">
        <f>G5/'Deckblatt M'!$B$32</f>
        <v>#DIV/0!</v>
      </c>
      <c r="I5" s="169"/>
      <c r="J5" s="169">
        <f>G5-I5</f>
        <v>0</v>
      </c>
      <c r="K5" s="169">
        <f>'Abschreibungen M'!J52</f>
        <v>0</v>
      </c>
      <c r="L5" s="169" t="e">
        <f>K5/'Deckblatt M'!$B$37</f>
        <v>#DIV/0!</v>
      </c>
      <c r="M5" s="169"/>
      <c r="N5" s="189">
        <f>K5-M5</f>
        <v>0</v>
      </c>
    </row>
    <row r="6" spans="1:17" s="98" customFormat="1" ht="16.5" customHeight="1" x14ac:dyDescent="0.25">
      <c r="A6" s="278"/>
      <c r="B6" s="168" t="s">
        <v>117</v>
      </c>
      <c r="C6" s="198"/>
      <c r="D6" s="198"/>
      <c r="E6" s="198"/>
      <c r="F6" s="169"/>
      <c r="G6" s="265"/>
      <c r="H6" s="169"/>
      <c r="I6" s="198"/>
      <c r="J6" s="169"/>
      <c r="K6" s="265"/>
      <c r="L6" s="169"/>
      <c r="M6" s="198"/>
      <c r="N6" s="189"/>
    </row>
    <row r="7" spans="1:17" s="98" customFormat="1" ht="20.100000000000001" customHeight="1" x14ac:dyDescent="0.25">
      <c r="A7" s="278">
        <v>721</v>
      </c>
      <c r="B7" s="266" t="s">
        <v>31</v>
      </c>
      <c r="C7" s="169">
        <f>'Darlehen M'!L15</f>
        <v>0</v>
      </c>
      <c r="D7" s="169" t="e">
        <f>C7/'Deckblatt M'!$B$27</f>
        <v>#DIV/0!</v>
      </c>
      <c r="E7" s="169"/>
      <c r="F7" s="169">
        <f t="shared" ref="F7:F23" si="0">C7-E7</f>
        <v>0</v>
      </c>
      <c r="G7" s="169">
        <f>'Darlehen M'!M15</f>
        <v>0</v>
      </c>
      <c r="H7" s="169" t="e">
        <f>G7/'Deckblatt M'!$B$32</f>
        <v>#DIV/0!</v>
      </c>
      <c r="I7" s="169"/>
      <c r="J7" s="169">
        <f t="shared" ref="J7:J23" si="1">G7-I7</f>
        <v>0</v>
      </c>
      <c r="K7" s="169">
        <f>'Darlehen M'!N15</f>
        <v>0</v>
      </c>
      <c r="L7" s="169" t="e">
        <f>K7/'Deckblatt M'!$B$37</f>
        <v>#DIV/0!</v>
      </c>
      <c r="M7" s="169"/>
      <c r="N7" s="189">
        <f t="shared" ref="N7:N23" si="2">K7-M7</f>
        <v>0</v>
      </c>
    </row>
    <row r="8" spans="1:17" s="98" customFormat="1" ht="20.100000000000001" customHeight="1" x14ac:dyDescent="0.25">
      <c r="A8" s="429"/>
      <c r="B8" s="267" t="s">
        <v>11</v>
      </c>
      <c r="C8" s="169">
        <f>'EK- Zins M'!H5</f>
        <v>0</v>
      </c>
      <c r="D8" s="169" t="e">
        <f>C8/'Deckblatt M'!$B$27</f>
        <v>#DIV/0!</v>
      </c>
      <c r="E8" s="169"/>
      <c r="F8" s="169">
        <f t="shared" si="0"/>
        <v>0</v>
      </c>
      <c r="G8" s="169">
        <f>'EK- Zins M'!H6</f>
        <v>0</v>
      </c>
      <c r="H8" s="169" t="e">
        <f>G8/'Deckblatt M'!$B$32</f>
        <v>#DIV/0!</v>
      </c>
      <c r="I8" s="169"/>
      <c r="J8" s="169">
        <f t="shared" si="1"/>
        <v>0</v>
      </c>
      <c r="K8" s="169">
        <f>'EK- Zins M'!H7</f>
        <v>0</v>
      </c>
      <c r="L8" s="169" t="e">
        <f>K8/'Deckblatt M'!$B$37</f>
        <v>#DIV/0!</v>
      </c>
      <c r="M8" s="169"/>
      <c r="N8" s="189">
        <f t="shared" si="2"/>
        <v>0</v>
      </c>
    </row>
    <row r="9" spans="1:17" s="98" customFormat="1" ht="26.25" customHeight="1" x14ac:dyDescent="0.25">
      <c r="A9" s="429"/>
      <c r="B9" s="267" t="s">
        <v>120</v>
      </c>
      <c r="C9" s="170">
        <f>SUM(C7:C8)</f>
        <v>0</v>
      </c>
      <c r="D9" s="169" t="e">
        <f>C9/'Deckblatt M'!$B$27</f>
        <v>#DIV/0!</v>
      </c>
      <c r="E9" s="170"/>
      <c r="F9" s="169">
        <f t="shared" si="0"/>
        <v>0</v>
      </c>
      <c r="G9" s="170">
        <f>SUM(G7:G8)</f>
        <v>0</v>
      </c>
      <c r="H9" s="169" t="e">
        <f>G9/'Deckblatt M'!$B$32</f>
        <v>#DIV/0!</v>
      </c>
      <c r="I9" s="170"/>
      <c r="J9" s="169">
        <f t="shared" si="1"/>
        <v>0</v>
      </c>
      <c r="K9" s="170">
        <f>SUM(K7:K8)</f>
        <v>0</v>
      </c>
      <c r="L9" s="169" t="e">
        <f>K9/'Deckblatt M'!$B$37</f>
        <v>#DIV/0!</v>
      </c>
      <c r="M9" s="170"/>
      <c r="N9" s="189">
        <f t="shared" si="2"/>
        <v>0</v>
      </c>
    </row>
    <row r="10" spans="1:17" ht="15" x14ac:dyDescent="0.25">
      <c r="A10" s="278">
        <v>771</v>
      </c>
      <c r="B10" s="268" t="s">
        <v>118</v>
      </c>
      <c r="C10" s="199"/>
      <c r="D10" s="199"/>
      <c r="E10" s="199"/>
      <c r="F10" s="169"/>
      <c r="G10" s="265"/>
      <c r="H10" s="169"/>
      <c r="I10" s="199"/>
      <c r="J10" s="169"/>
      <c r="K10" s="265"/>
      <c r="L10" s="169"/>
      <c r="M10" s="199"/>
      <c r="N10" s="189"/>
      <c r="O10" s="98"/>
      <c r="P10" s="98"/>
      <c r="Q10" s="98"/>
    </row>
    <row r="11" spans="1:17" ht="20.100000000000001" customHeight="1" x14ac:dyDescent="0.25">
      <c r="A11" s="429"/>
      <c r="B11" s="266" t="s">
        <v>148</v>
      </c>
      <c r="C11" s="169">
        <f>'Instandhaltung M'!C8</f>
        <v>0</v>
      </c>
      <c r="D11" s="169" t="e">
        <f>C11/'Deckblatt M'!$B$27</f>
        <v>#DIV/0!</v>
      </c>
      <c r="E11" s="169"/>
      <c r="F11" s="169">
        <f t="shared" si="0"/>
        <v>0</v>
      </c>
      <c r="G11" s="169">
        <f>'Instandhaltung M'!E8</f>
        <v>0</v>
      </c>
      <c r="H11" s="169" t="e">
        <f>G11/'Deckblatt M'!$B$32</f>
        <v>#DIV/0!</v>
      </c>
      <c r="I11" s="169"/>
      <c r="J11" s="169">
        <f t="shared" si="1"/>
        <v>0</v>
      </c>
      <c r="K11" s="169">
        <f>'Instandhaltung M'!G8</f>
        <v>0</v>
      </c>
      <c r="L11" s="169" t="e">
        <f>K11/'Deckblatt M'!$B$37</f>
        <v>#DIV/0!</v>
      </c>
      <c r="M11" s="169"/>
      <c r="N11" s="189">
        <f t="shared" si="2"/>
        <v>0</v>
      </c>
      <c r="O11" s="98"/>
      <c r="P11" s="98"/>
      <c r="Q11" s="98"/>
    </row>
    <row r="12" spans="1:17" ht="20.100000000000001" customHeight="1" x14ac:dyDescent="0.25">
      <c r="A12" s="429"/>
      <c r="B12" s="266" t="s">
        <v>204</v>
      </c>
      <c r="C12" s="169">
        <f>'Instandhaltung M'!C9</f>
        <v>0</v>
      </c>
      <c r="D12" s="169" t="e">
        <f>C12/'Deckblatt M'!$B$27</f>
        <v>#DIV/0!</v>
      </c>
      <c r="E12" s="169"/>
      <c r="F12" s="169">
        <f t="shared" si="0"/>
        <v>0</v>
      </c>
      <c r="G12" s="169">
        <f>'Instandhaltung M'!E9</f>
        <v>0</v>
      </c>
      <c r="H12" s="169" t="e">
        <f>G12/'Deckblatt M'!$B$32</f>
        <v>#DIV/0!</v>
      </c>
      <c r="I12" s="169"/>
      <c r="J12" s="169">
        <f t="shared" si="1"/>
        <v>0</v>
      </c>
      <c r="K12" s="169">
        <f>'Instandhaltung M'!G9</f>
        <v>0</v>
      </c>
      <c r="L12" s="169" t="e">
        <f>K12/'Deckblatt M'!$B$37</f>
        <v>#DIV/0!</v>
      </c>
      <c r="M12" s="169"/>
      <c r="N12" s="189">
        <f t="shared" si="2"/>
        <v>0</v>
      </c>
      <c r="O12" s="98"/>
      <c r="P12" s="98"/>
      <c r="Q12" s="98"/>
    </row>
    <row r="13" spans="1:17" ht="20.100000000000001" customHeight="1" x14ac:dyDescent="0.25">
      <c r="A13" s="429"/>
      <c r="B13" s="266" t="s">
        <v>207</v>
      </c>
      <c r="C13" s="169">
        <f>'Instandhaltung M'!B49</f>
        <v>0</v>
      </c>
      <c r="D13" s="169" t="e">
        <f>C13/'Deckblatt M'!$B$27</f>
        <v>#DIV/0!</v>
      </c>
      <c r="E13" s="169"/>
      <c r="F13" s="169">
        <f t="shared" si="0"/>
        <v>0</v>
      </c>
      <c r="G13" s="170">
        <f>'Instandhaltung M'!B50</f>
        <v>0</v>
      </c>
      <c r="H13" s="169" t="e">
        <f>G13/'Deckblatt M'!$B$32</f>
        <v>#DIV/0!</v>
      </c>
      <c r="I13" s="169"/>
      <c r="J13" s="169">
        <f t="shared" si="1"/>
        <v>0</v>
      </c>
      <c r="K13" s="169">
        <f>'Instandhaltung M'!B51</f>
        <v>0</v>
      </c>
      <c r="L13" s="169" t="e">
        <f>K13/'Deckblatt M'!$B$37</f>
        <v>#DIV/0!</v>
      </c>
      <c r="M13" s="169"/>
      <c r="N13" s="189">
        <f t="shared" si="2"/>
        <v>0</v>
      </c>
      <c r="O13" s="98"/>
      <c r="P13" s="98"/>
      <c r="Q13" s="98"/>
    </row>
    <row r="14" spans="1:17" s="98" customFormat="1" ht="26.25" customHeight="1" x14ac:dyDescent="0.25">
      <c r="A14" s="279"/>
      <c r="B14" s="267" t="s">
        <v>121</v>
      </c>
      <c r="C14" s="170">
        <f>SUM(C11:C13)</f>
        <v>0</v>
      </c>
      <c r="D14" s="169" t="e">
        <f>C14/'Deckblatt M'!$B$27</f>
        <v>#DIV/0!</v>
      </c>
      <c r="E14" s="170"/>
      <c r="F14" s="169">
        <f t="shared" si="0"/>
        <v>0</v>
      </c>
      <c r="G14" s="170">
        <f>SUM(G11:G13)</f>
        <v>0</v>
      </c>
      <c r="H14" s="169" t="e">
        <f>G14/'Deckblatt M'!$B$32</f>
        <v>#DIV/0!</v>
      </c>
      <c r="I14" s="170"/>
      <c r="J14" s="169">
        <f t="shared" si="1"/>
        <v>0</v>
      </c>
      <c r="K14" s="170">
        <f>SUM(K11:K13)</f>
        <v>0</v>
      </c>
      <c r="L14" s="169" t="e">
        <f>K14/'Deckblatt M'!$B$37</f>
        <v>#DIV/0!</v>
      </c>
      <c r="M14" s="170"/>
      <c r="N14" s="189">
        <f t="shared" si="2"/>
        <v>0</v>
      </c>
    </row>
    <row r="15" spans="1:17" s="98" customFormat="1" ht="26.25" customHeight="1" x14ac:dyDescent="0.25">
      <c r="A15" s="277" t="s">
        <v>195</v>
      </c>
      <c r="B15" s="269" t="s">
        <v>181</v>
      </c>
      <c r="C15" s="170"/>
      <c r="D15" s="169"/>
      <c r="E15" s="170"/>
      <c r="F15" s="169"/>
      <c r="G15" s="170"/>
      <c r="H15" s="169"/>
      <c r="I15" s="170"/>
      <c r="J15" s="169"/>
      <c r="K15" s="170"/>
      <c r="L15" s="169"/>
      <c r="M15" s="170"/>
      <c r="N15" s="189"/>
    </row>
    <row r="16" spans="1:17" s="98" customFormat="1" ht="26.25" customHeight="1" x14ac:dyDescent="0.25">
      <c r="A16" s="279"/>
      <c r="B16" s="267" t="s">
        <v>182</v>
      </c>
      <c r="C16" s="170">
        <f>'Darlehen M'!H15</f>
        <v>0</v>
      </c>
      <c r="D16" s="169" t="e">
        <f>C16/'Deckblatt M'!$B$27</f>
        <v>#DIV/0!</v>
      </c>
      <c r="E16" s="170"/>
      <c r="F16" s="169">
        <f t="shared" si="0"/>
        <v>0</v>
      </c>
      <c r="G16" s="170">
        <f>'Darlehen M'!I15</f>
        <v>0</v>
      </c>
      <c r="H16" s="169" t="e">
        <f>G16/'Deckblatt M'!$B$32</f>
        <v>#DIV/0!</v>
      </c>
      <c r="I16" s="170"/>
      <c r="J16" s="169">
        <f t="shared" si="1"/>
        <v>0</v>
      </c>
      <c r="K16" s="170">
        <f>'Darlehen M'!J15</f>
        <v>0</v>
      </c>
      <c r="L16" s="169" t="e">
        <f>K16/'Deckblatt M'!$B$37</f>
        <v>#DIV/0!</v>
      </c>
      <c r="M16" s="170"/>
      <c r="N16" s="189">
        <f t="shared" si="2"/>
        <v>0</v>
      </c>
    </row>
    <row r="17" spans="1:30" s="98" customFormat="1" ht="26.25" customHeight="1" x14ac:dyDescent="0.25">
      <c r="A17" s="279"/>
      <c r="B17" s="267" t="s">
        <v>183</v>
      </c>
      <c r="C17" s="170">
        <f>'Darlehen M'!G25</f>
        <v>0</v>
      </c>
      <c r="D17" s="169" t="e">
        <f>C17/'Deckblatt M'!$B$27</f>
        <v>#DIV/0!</v>
      </c>
      <c r="E17" s="170"/>
      <c r="F17" s="169">
        <f t="shared" si="0"/>
        <v>0</v>
      </c>
      <c r="G17" s="170">
        <f>'Darlehen M'!I25</f>
        <v>0</v>
      </c>
      <c r="H17" s="169" t="e">
        <f>G17/'Deckblatt M'!$B$32</f>
        <v>#DIV/0!</v>
      </c>
      <c r="I17" s="170"/>
      <c r="J17" s="169">
        <f t="shared" si="1"/>
        <v>0</v>
      </c>
      <c r="K17" s="170">
        <f>'Darlehen M'!J25</f>
        <v>0</v>
      </c>
      <c r="L17" s="169" t="e">
        <f>K17/'Deckblatt M'!$B$37</f>
        <v>#DIV/0!</v>
      </c>
      <c r="M17" s="170"/>
      <c r="N17" s="189">
        <f t="shared" si="2"/>
        <v>0</v>
      </c>
    </row>
    <row r="18" spans="1:30" s="98" customFormat="1" ht="26.25" customHeight="1" x14ac:dyDescent="0.25">
      <c r="A18" s="279"/>
      <c r="B18" s="267" t="s">
        <v>184</v>
      </c>
      <c r="C18" s="170">
        <f>SUM(C16:C17)</f>
        <v>0</v>
      </c>
      <c r="D18" s="169" t="e">
        <f>C18/'Deckblatt M'!$B$27</f>
        <v>#DIV/0!</v>
      </c>
      <c r="E18" s="170"/>
      <c r="F18" s="169">
        <f t="shared" si="0"/>
        <v>0</v>
      </c>
      <c r="G18" s="170">
        <f>SUM(G16:G17)</f>
        <v>0</v>
      </c>
      <c r="H18" s="169" t="e">
        <f>G18/'Deckblatt M'!$B$32</f>
        <v>#DIV/0!</v>
      </c>
      <c r="I18" s="170"/>
      <c r="J18" s="169">
        <f t="shared" si="1"/>
        <v>0</v>
      </c>
      <c r="K18" s="170">
        <f>SUM(K16:K17)</f>
        <v>0</v>
      </c>
      <c r="L18" s="169" t="e">
        <f>K18/'Deckblatt M'!$B$37</f>
        <v>#DIV/0!</v>
      </c>
      <c r="M18" s="170"/>
      <c r="N18" s="189">
        <f t="shared" si="2"/>
        <v>0</v>
      </c>
    </row>
    <row r="19" spans="1:30" ht="15.75" customHeight="1" x14ac:dyDescent="0.2">
      <c r="A19" s="277">
        <v>76</v>
      </c>
      <c r="B19" s="268" t="s">
        <v>119</v>
      </c>
      <c r="C19" s="170">
        <f>'Miete Pacht Leasing M'!F9+'Miete Pacht Leasing M'!F21</f>
        <v>0</v>
      </c>
      <c r="D19" s="169" t="e">
        <f>C19/'Deckblatt M'!$B$27</f>
        <v>#DIV/0!</v>
      </c>
      <c r="E19" s="170"/>
      <c r="F19" s="169">
        <f t="shared" si="0"/>
        <v>0</v>
      </c>
      <c r="G19" s="170">
        <f>'Miete Pacht Leasing M'!G9+'Miete Pacht Leasing M'!G21</f>
        <v>0</v>
      </c>
      <c r="H19" s="169" t="e">
        <f>G19/'Deckblatt M'!$B$32</f>
        <v>#DIV/0!</v>
      </c>
      <c r="I19" s="170"/>
      <c r="J19" s="169">
        <f t="shared" si="1"/>
        <v>0</v>
      </c>
      <c r="K19" s="170">
        <f>'Miete Pacht Leasing M'!H9+'Miete Pacht Leasing M'!H21</f>
        <v>0</v>
      </c>
      <c r="L19" s="169" t="e">
        <f>K19/'Deckblatt M'!$B$37</f>
        <v>#DIV/0!</v>
      </c>
      <c r="M19" s="170"/>
      <c r="N19" s="189">
        <f t="shared" si="2"/>
        <v>0</v>
      </c>
    </row>
    <row r="20" spans="1:30" s="97" customFormat="1" ht="31.5" customHeight="1" x14ac:dyDescent="0.25">
      <c r="A20" s="280"/>
      <c r="B20" s="270" t="s">
        <v>86</v>
      </c>
      <c r="C20" s="200"/>
      <c r="D20" s="200"/>
      <c r="E20" s="200"/>
      <c r="F20" s="200"/>
      <c r="G20" s="200"/>
      <c r="H20" s="200"/>
      <c r="I20" s="200"/>
      <c r="J20" s="200"/>
      <c r="K20" s="200"/>
      <c r="L20" s="200"/>
      <c r="M20" s="200"/>
      <c r="N20" s="281"/>
      <c r="O20" s="99"/>
      <c r="P20" s="99"/>
      <c r="Q20" s="99"/>
    </row>
    <row r="21" spans="1:30" ht="28.5" x14ac:dyDescent="0.2">
      <c r="A21" s="282" t="s">
        <v>20</v>
      </c>
      <c r="B21" s="271" t="s">
        <v>24</v>
      </c>
      <c r="C21" s="188">
        <f>'Auflösung Sonderposten M'!B17</f>
        <v>0</v>
      </c>
      <c r="D21" s="169" t="e">
        <f>C21/'Deckblatt M'!$B$27</f>
        <v>#DIV/0!</v>
      </c>
      <c r="E21" s="188"/>
      <c r="F21" s="169">
        <f t="shared" si="0"/>
        <v>0</v>
      </c>
      <c r="G21" s="188">
        <f>'Auflösung Sonderposten M'!B18</f>
        <v>0</v>
      </c>
      <c r="H21" s="169" t="e">
        <f>G21/'Deckblatt M'!$B$32</f>
        <v>#DIV/0!</v>
      </c>
      <c r="I21" s="188"/>
      <c r="J21" s="169">
        <f t="shared" si="1"/>
        <v>0</v>
      </c>
      <c r="K21" s="188">
        <f>'Auflösung Sonderposten M'!B19</f>
        <v>0</v>
      </c>
      <c r="L21" s="169" t="e">
        <f>K21/'Deckblatt M'!$B$37</f>
        <v>#DIV/0!</v>
      </c>
      <c r="M21" s="188"/>
      <c r="N21" s="189">
        <f t="shared" si="2"/>
        <v>0</v>
      </c>
      <c r="O21" s="97"/>
      <c r="P21" s="97"/>
      <c r="Q21" s="97"/>
      <c r="R21" s="97"/>
      <c r="S21" s="97"/>
      <c r="T21" s="97"/>
    </row>
    <row r="22" spans="1:30" ht="20.100000000000001" customHeight="1" x14ac:dyDescent="0.2">
      <c r="A22" s="278">
        <v>483</v>
      </c>
      <c r="B22" s="267" t="s">
        <v>85</v>
      </c>
      <c r="C22" s="272"/>
      <c r="D22" s="169" t="e">
        <f>C22/'Deckblatt M'!$B$27</f>
        <v>#DIV/0!</v>
      </c>
      <c r="E22" s="188"/>
      <c r="F22" s="169">
        <f t="shared" si="0"/>
        <v>0</v>
      </c>
      <c r="G22" s="272"/>
      <c r="H22" s="169" t="e">
        <f>G22/'Deckblatt M'!$B$32</f>
        <v>#DIV/0!</v>
      </c>
      <c r="I22" s="188"/>
      <c r="J22" s="169">
        <f t="shared" si="1"/>
        <v>0</v>
      </c>
      <c r="K22" s="272"/>
      <c r="L22" s="169" t="e">
        <f>K22/'Deckblatt M'!$B$37</f>
        <v>#DIV/0!</v>
      </c>
      <c r="M22" s="188"/>
      <c r="N22" s="189">
        <f t="shared" si="2"/>
        <v>0</v>
      </c>
      <c r="O22" s="97"/>
      <c r="P22" s="97"/>
      <c r="Q22" s="97"/>
      <c r="R22" s="97"/>
      <c r="S22" s="97"/>
      <c r="T22" s="97"/>
    </row>
    <row r="23" spans="1:30" ht="27" customHeight="1" thickBot="1" x14ac:dyDescent="0.25">
      <c r="A23" s="283"/>
      <c r="B23" s="284" t="s">
        <v>122</v>
      </c>
      <c r="C23" s="285">
        <f>SUM(C21:C22)</f>
        <v>0</v>
      </c>
      <c r="D23" s="286" t="e">
        <f>C23/'Deckblatt M'!$B$27</f>
        <v>#DIV/0!</v>
      </c>
      <c r="E23" s="285"/>
      <c r="F23" s="286">
        <f t="shared" si="0"/>
        <v>0</v>
      </c>
      <c r="G23" s="285">
        <f>SUM(G21:G22)</f>
        <v>0</v>
      </c>
      <c r="H23" s="286" t="e">
        <f>G23/'Deckblatt M'!$B$32</f>
        <v>#DIV/0!</v>
      </c>
      <c r="I23" s="285"/>
      <c r="J23" s="286">
        <f t="shared" si="1"/>
        <v>0</v>
      </c>
      <c r="K23" s="285">
        <f>SUM(K21:K22)</f>
        <v>0</v>
      </c>
      <c r="L23" s="286" t="e">
        <f>K23/'Deckblatt M'!$B$37</f>
        <v>#DIV/0!</v>
      </c>
      <c r="M23" s="285"/>
      <c r="N23" s="287">
        <f t="shared" si="2"/>
        <v>0</v>
      </c>
      <c r="O23" s="95"/>
      <c r="P23" s="95"/>
      <c r="Q23" s="95"/>
      <c r="R23" s="95"/>
      <c r="S23" s="95"/>
      <c r="T23" s="95"/>
      <c r="U23" s="95"/>
      <c r="V23" s="95"/>
      <c r="W23" s="95"/>
      <c r="X23" s="95"/>
      <c r="Y23" s="95"/>
      <c r="Z23" s="95"/>
      <c r="AA23" s="95"/>
      <c r="AB23" s="95"/>
      <c r="AC23" s="95"/>
      <c r="AD23" s="95"/>
    </row>
    <row r="25" spans="1:30" ht="15" x14ac:dyDescent="0.25">
      <c r="A25" s="213" t="s">
        <v>180</v>
      </c>
      <c r="B25" s="214"/>
      <c r="C25" s="215"/>
    </row>
    <row r="26" spans="1:30" ht="15" x14ac:dyDescent="0.25">
      <c r="A26" s="213"/>
      <c r="B26" s="214"/>
      <c r="C26" s="215"/>
      <c r="L26" s="304"/>
      <c r="M26" s="95"/>
      <c r="N26" s="95"/>
    </row>
    <row r="27" spans="1:30" ht="24.75" customHeight="1" x14ac:dyDescent="0.2">
      <c r="A27" s="430" t="s">
        <v>213</v>
      </c>
      <c r="B27" s="431"/>
      <c r="C27" s="431"/>
      <c r="D27" s="431"/>
      <c r="E27" s="431"/>
      <c r="F27" s="431"/>
      <c r="G27" s="431"/>
      <c r="H27" s="431"/>
      <c r="I27" s="431"/>
      <c r="J27" s="431"/>
      <c r="K27" s="432"/>
      <c r="L27" s="313"/>
      <c r="M27" s="313"/>
      <c r="N27" s="313"/>
    </row>
    <row r="28" spans="1:30" ht="15.75" thickBot="1" x14ac:dyDescent="0.25">
      <c r="A28" s="216"/>
      <c r="B28" s="214"/>
      <c r="C28" s="215"/>
      <c r="L28" s="304"/>
      <c r="M28" s="95"/>
      <c r="N28" s="95"/>
    </row>
    <row r="29" spans="1:30" ht="15" x14ac:dyDescent="0.25">
      <c r="A29" s="305"/>
      <c r="B29" s="310"/>
      <c r="C29" s="316" t="s">
        <v>74</v>
      </c>
      <c r="D29" s="317"/>
      <c r="E29" s="317"/>
      <c r="F29" s="317"/>
      <c r="G29" s="306" t="s">
        <v>75</v>
      </c>
      <c r="H29" s="318"/>
      <c r="I29" s="317"/>
      <c r="J29" s="317"/>
      <c r="K29" s="314" t="s">
        <v>76</v>
      </c>
      <c r="L29" s="304"/>
      <c r="M29" s="95"/>
      <c r="N29" s="95"/>
    </row>
    <row r="30" spans="1:30" ht="15" customHeight="1" x14ac:dyDescent="0.2">
      <c r="A30" s="421" t="s">
        <v>214</v>
      </c>
      <c r="B30" s="422"/>
      <c r="C30" s="215">
        <f>C5+C9+C14+C19-C23</f>
        <v>0</v>
      </c>
      <c r="D30" s="303"/>
      <c r="E30" s="303"/>
      <c r="F30" s="303"/>
      <c r="G30" s="215">
        <f>G5+G9+G14+G19-G23</f>
        <v>0</v>
      </c>
      <c r="H30" s="304"/>
      <c r="I30" s="303"/>
      <c r="J30" s="303"/>
      <c r="K30" s="315">
        <f>K5+K9+K14+K19-K23</f>
        <v>0</v>
      </c>
      <c r="L30" s="304"/>
      <c r="M30" s="95"/>
      <c r="N30" s="95"/>
    </row>
    <row r="31" spans="1:30" ht="15.75" customHeight="1" thickBot="1" x14ac:dyDescent="0.25">
      <c r="A31" s="423" t="s">
        <v>215</v>
      </c>
      <c r="B31" s="424"/>
      <c r="C31" s="307">
        <f>C9+C14+C18+C19</f>
        <v>0</v>
      </c>
      <c r="D31" s="308"/>
      <c r="E31" s="308"/>
      <c r="F31" s="308"/>
      <c r="G31" s="307">
        <f>G9+G14+G18+G19</f>
        <v>0</v>
      </c>
      <c r="H31" s="309"/>
      <c r="I31" s="308"/>
      <c r="J31" s="308"/>
      <c r="K31" s="231">
        <f>K9+K14+K18+K19</f>
        <v>0</v>
      </c>
      <c r="L31" s="304"/>
      <c r="M31" s="95"/>
      <c r="N31" s="95"/>
    </row>
    <row r="32" spans="1:30" x14ac:dyDescent="0.2">
      <c r="L32" s="304"/>
      <c r="M32" s="95"/>
      <c r="N32" s="95"/>
    </row>
    <row r="33" spans="12:14" x14ac:dyDescent="0.2">
      <c r="L33" s="304"/>
      <c r="M33" s="95"/>
      <c r="N33" s="95"/>
    </row>
    <row r="34" spans="12:14" x14ac:dyDescent="0.2">
      <c r="L34" s="304"/>
      <c r="M34" s="95"/>
      <c r="N34" s="95"/>
    </row>
  </sheetData>
  <mergeCells count="8">
    <mergeCell ref="A30:B30"/>
    <mergeCell ref="A31:B31"/>
    <mergeCell ref="C3:F3"/>
    <mergeCell ref="G3:J3"/>
    <mergeCell ref="K3:N3"/>
    <mergeCell ref="A8:A9"/>
    <mergeCell ref="A11:A13"/>
    <mergeCell ref="A27:K27"/>
  </mergeCells>
  <pageMargins left="0.31496062992125984" right="0.23622047244094491" top="0.55118110236220474" bottom="0.39370078740157483" header="0.31496062992125984" footer="0.31496062992125984"/>
  <pageSetup paperSize="9" scale="57" orientation="landscape" r:id="rId1"/>
  <headerFooter>
    <oddHeader>&amp;C&amp;"Arial,Fett"&amp;14&amp;A</oddHeader>
    <oddFooter>&amp;R&amp;D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2:I15"/>
  <sheetViews>
    <sheetView zoomScaleNormal="100" workbookViewId="0"/>
  </sheetViews>
  <sheetFormatPr baseColWidth="10" defaultColWidth="11.42578125" defaultRowHeight="14.25" x14ac:dyDescent="0.2"/>
  <cols>
    <col min="1" max="1" width="19.42578125" style="1" bestFit="1" customWidth="1"/>
    <col min="2" max="2" width="11.85546875" style="1" customWidth="1"/>
    <col min="3" max="3" width="14.85546875" style="1" bestFit="1" customWidth="1"/>
    <col min="4" max="4" width="10" style="1" bestFit="1" customWidth="1"/>
    <col min="5" max="5" width="11.42578125" style="1" customWidth="1"/>
    <col min="6" max="6" width="9.140625" style="1" bestFit="1" customWidth="1"/>
    <col min="7" max="7" width="15.5703125" style="1" bestFit="1" customWidth="1"/>
    <col min="8" max="8" width="17" style="1" customWidth="1"/>
    <col min="9" max="9" width="8.85546875" style="1" customWidth="1"/>
    <col min="10" max="16384" width="11.42578125" style="1"/>
  </cols>
  <sheetData>
    <row r="2" spans="1:9" ht="45.75" customHeight="1" x14ac:dyDescent="0.2">
      <c r="A2" s="433" t="s">
        <v>89</v>
      </c>
      <c r="B2" s="433"/>
      <c r="C2" s="433"/>
      <c r="D2" s="433"/>
      <c r="E2" s="433"/>
      <c r="F2" s="433"/>
      <c r="G2" s="433"/>
      <c r="H2" s="433"/>
      <c r="I2" s="433"/>
    </row>
    <row r="3" spans="1:9" ht="15" customHeight="1" x14ac:dyDescent="0.2"/>
    <row r="4" spans="1:9" x14ac:dyDescent="0.2">
      <c r="A4" s="1" t="s">
        <v>74</v>
      </c>
    </row>
    <row r="5" spans="1:9" x14ac:dyDescent="0.2">
      <c r="A5" s="1" t="s">
        <v>75</v>
      </c>
      <c r="B5" s="101"/>
    </row>
    <row r="6" spans="1:9" x14ac:dyDescent="0.2">
      <c r="A6" s="1" t="s">
        <v>76</v>
      </c>
      <c r="B6" s="101"/>
    </row>
    <row r="7" spans="1:9" x14ac:dyDescent="0.2">
      <c r="B7" s="102"/>
    </row>
    <row r="9" spans="1:9" x14ac:dyDescent="0.2">
      <c r="H9" s="5"/>
    </row>
    <row r="10" spans="1:9" x14ac:dyDescent="0.2">
      <c r="B10" s="103"/>
      <c r="C10" s="103"/>
      <c r="D10" s="104"/>
      <c r="E10" s="105"/>
      <c r="F10" s="102"/>
      <c r="G10" s="106"/>
      <c r="H10" s="102"/>
    </row>
    <row r="11" spans="1:9" x14ac:dyDescent="0.2">
      <c r="B11" s="103"/>
      <c r="C11" s="103"/>
      <c r="D11" s="104"/>
      <c r="E11" s="105"/>
      <c r="F11" s="102"/>
      <c r="G11" s="106"/>
      <c r="H11" s="102"/>
    </row>
    <row r="12" spans="1:9" x14ac:dyDescent="0.2">
      <c r="B12" s="103"/>
      <c r="C12" s="103"/>
      <c r="D12" s="104"/>
      <c r="E12" s="105"/>
      <c r="F12" s="102"/>
      <c r="G12" s="106"/>
      <c r="H12" s="102"/>
    </row>
    <row r="13" spans="1:9" x14ac:dyDescent="0.2">
      <c r="B13" s="103"/>
      <c r="C13" s="103"/>
      <c r="D13" s="104"/>
      <c r="F13" s="102"/>
      <c r="H13" s="102"/>
    </row>
    <row r="15" spans="1:9" x14ac:dyDescent="0.2">
      <c r="E15" s="103"/>
      <c r="G15" s="107"/>
    </row>
  </sheetData>
  <mergeCells count="1">
    <mergeCell ref="A2:I2"/>
  </mergeCells>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Q259"/>
  <sheetViews>
    <sheetView zoomScaleNormal="100" workbookViewId="0">
      <selection activeCell="G2" sqref="G2"/>
    </sheetView>
  </sheetViews>
  <sheetFormatPr baseColWidth="10" defaultColWidth="11.42578125" defaultRowHeight="15" customHeight="1" x14ac:dyDescent="0.2"/>
  <cols>
    <col min="1" max="1" width="8.85546875" style="1" customWidth="1"/>
    <col min="2" max="2" width="10" style="1" bestFit="1" customWidth="1"/>
    <col min="3" max="3" width="19.7109375" style="1" customWidth="1"/>
    <col min="4" max="4" width="11.7109375" style="1" customWidth="1"/>
    <col min="5" max="5" width="39.5703125" style="1" customWidth="1"/>
    <col min="6" max="6" width="32.7109375" style="1" customWidth="1"/>
    <col min="7" max="7" width="24.85546875" style="1" bestFit="1" customWidth="1"/>
    <col min="8" max="8" width="16.85546875" style="1" bestFit="1" customWidth="1"/>
    <col min="9" max="10" width="14.7109375" style="1" customWidth="1"/>
    <col min="11" max="11" width="13.7109375" style="1" customWidth="1"/>
    <col min="12" max="15" width="14.7109375" style="1" customWidth="1"/>
    <col min="16" max="16384" width="11.42578125" style="1"/>
  </cols>
  <sheetData>
    <row r="1" spans="1:17" ht="15" customHeight="1" x14ac:dyDescent="0.2">
      <c r="A1" s="9"/>
      <c r="B1" s="9"/>
      <c r="C1" s="9"/>
      <c r="D1" s="9"/>
      <c r="E1" s="9"/>
      <c r="F1" s="9"/>
      <c r="G1" s="9"/>
      <c r="H1" s="9"/>
      <c r="I1" s="108"/>
      <c r="J1" s="108"/>
      <c r="K1" s="108"/>
      <c r="L1" s="108"/>
      <c r="M1" s="9"/>
      <c r="N1" s="108"/>
      <c r="O1" s="9"/>
      <c r="P1" s="9"/>
      <c r="Q1" s="9"/>
    </row>
    <row r="2" spans="1:17" ht="207" customHeight="1" x14ac:dyDescent="0.2">
      <c r="A2" s="434" t="s">
        <v>231</v>
      </c>
      <c r="B2" s="434"/>
      <c r="C2" s="434"/>
      <c r="D2" s="434"/>
      <c r="E2" s="434"/>
      <c r="F2" s="434"/>
      <c r="G2" s="9"/>
      <c r="H2" s="9"/>
      <c r="I2" s="9"/>
      <c r="J2" s="9"/>
      <c r="K2" s="9"/>
      <c r="L2" s="9"/>
      <c r="M2" s="9"/>
      <c r="N2" s="9"/>
      <c r="O2" s="9"/>
      <c r="P2" s="9"/>
      <c r="Q2" s="9"/>
    </row>
    <row r="3" spans="1:17" ht="15" customHeight="1" x14ac:dyDescent="0.2">
      <c r="G3" s="9"/>
      <c r="H3" s="9"/>
      <c r="I3" s="9"/>
      <c r="J3" s="9"/>
      <c r="K3" s="9"/>
      <c r="L3" s="9"/>
      <c r="M3" s="9"/>
      <c r="N3" s="9"/>
      <c r="O3" s="9"/>
      <c r="P3" s="9"/>
      <c r="Q3" s="9"/>
    </row>
    <row r="4" spans="1:17" ht="15" customHeight="1" x14ac:dyDescent="0.2">
      <c r="G4" s="9"/>
      <c r="H4" s="9"/>
      <c r="I4" s="9"/>
      <c r="J4" s="9"/>
      <c r="K4" s="9"/>
      <c r="L4" s="9"/>
      <c r="M4" s="9"/>
      <c r="N4" s="9"/>
      <c r="O4" s="9"/>
      <c r="P4" s="9"/>
      <c r="Q4" s="9"/>
    </row>
    <row r="5" spans="1:17" ht="15" customHeight="1" x14ac:dyDescent="0.2">
      <c r="G5" s="9"/>
      <c r="H5" s="9"/>
      <c r="I5" s="9"/>
      <c r="J5" s="9"/>
      <c r="K5" s="9"/>
      <c r="L5" s="9"/>
      <c r="M5" s="9"/>
      <c r="N5" s="9"/>
      <c r="O5" s="9"/>
      <c r="P5" s="9"/>
      <c r="Q5" s="9"/>
    </row>
    <row r="6" spans="1:17" ht="15" customHeight="1" x14ac:dyDescent="0.2">
      <c r="G6" s="14"/>
      <c r="H6" s="9"/>
      <c r="I6" s="15"/>
      <c r="J6" s="15"/>
      <c r="K6" s="15"/>
      <c r="L6" s="9"/>
      <c r="M6" s="9"/>
      <c r="N6" s="15"/>
      <c r="O6" s="9"/>
      <c r="P6" s="9"/>
      <c r="Q6" s="9"/>
    </row>
    <row r="7" spans="1:17" ht="15" customHeight="1" x14ac:dyDescent="0.2">
      <c r="G7" s="9"/>
      <c r="H7" s="9"/>
      <c r="I7" s="15"/>
      <c r="J7" s="15"/>
      <c r="K7" s="15"/>
      <c r="L7" s="9"/>
      <c r="M7" s="15"/>
      <c r="N7" s="9"/>
      <c r="O7" s="15"/>
      <c r="P7" s="9"/>
      <c r="Q7" s="9"/>
    </row>
    <row r="8" spans="1:17" ht="15" customHeight="1" x14ac:dyDescent="0.2">
      <c r="G8" s="9"/>
      <c r="H8" s="9"/>
      <c r="I8" s="15"/>
      <c r="J8" s="15"/>
      <c r="K8" s="15"/>
      <c r="L8" s="9"/>
      <c r="M8" s="15"/>
      <c r="N8" s="9"/>
      <c r="O8" s="15"/>
      <c r="P8" s="9"/>
      <c r="Q8" s="9"/>
    </row>
    <row r="9" spans="1:17" ht="15" customHeight="1" x14ac:dyDescent="0.2">
      <c r="G9" s="14"/>
      <c r="H9" s="9"/>
      <c r="I9" s="15"/>
      <c r="J9" s="15"/>
      <c r="K9" s="15"/>
      <c r="L9" s="9"/>
      <c r="M9" s="9"/>
      <c r="N9" s="15"/>
      <c r="O9" s="9"/>
      <c r="P9" s="9"/>
      <c r="Q9" s="9"/>
    </row>
    <row r="10" spans="1:17" ht="15" customHeight="1" x14ac:dyDescent="0.2">
      <c r="G10" s="9"/>
      <c r="H10" s="9"/>
      <c r="I10" s="15"/>
      <c r="J10" s="15"/>
      <c r="K10" s="15"/>
      <c r="L10" s="9"/>
      <c r="M10" s="15"/>
      <c r="N10" s="9"/>
      <c r="O10" s="15"/>
      <c r="P10" s="9"/>
      <c r="Q10" s="9"/>
    </row>
    <row r="11" spans="1:17" ht="15" customHeight="1" x14ac:dyDescent="0.2">
      <c r="G11" s="14"/>
      <c r="H11" s="9"/>
      <c r="I11" s="15"/>
      <c r="J11" s="15"/>
      <c r="K11" s="15"/>
      <c r="L11" s="9"/>
      <c r="M11" s="9"/>
      <c r="N11" s="15"/>
      <c r="O11" s="9"/>
      <c r="P11" s="9"/>
      <c r="Q11" s="9"/>
    </row>
    <row r="12" spans="1:17" ht="15" customHeight="1" x14ac:dyDescent="0.2">
      <c r="A12" s="9"/>
      <c r="B12" s="9"/>
      <c r="C12" s="9"/>
      <c r="D12" s="9"/>
      <c r="E12" s="9"/>
      <c r="F12" s="13"/>
      <c r="G12" s="9"/>
      <c r="H12" s="9"/>
      <c r="I12" s="15"/>
      <c r="J12" s="15"/>
      <c r="K12" s="15"/>
      <c r="L12" s="9"/>
      <c r="M12" s="15"/>
      <c r="N12" s="9"/>
      <c r="O12" s="15"/>
      <c r="P12" s="9"/>
      <c r="Q12" s="9"/>
    </row>
    <row r="13" spans="1:17" ht="15" customHeight="1" x14ac:dyDescent="0.2">
      <c r="A13" s="9"/>
      <c r="B13" s="9"/>
      <c r="C13" s="9"/>
      <c r="D13" s="9"/>
      <c r="E13" s="9"/>
      <c r="F13" s="13"/>
      <c r="G13" s="14"/>
      <c r="H13" s="9"/>
      <c r="I13" s="15"/>
      <c r="J13" s="15"/>
      <c r="K13" s="15"/>
      <c r="L13" s="9"/>
      <c r="M13" s="9"/>
      <c r="N13" s="15"/>
      <c r="O13" s="9"/>
      <c r="P13" s="9"/>
      <c r="Q13" s="9"/>
    </row>
    <row r="14" spans="1:17" ht="15" customHeight="1" x14ac:dyDescent="0.2">
      <c r="A14" s="9"/>
      <c r="B14" s="9"/>
      <c r="C14" s="9"/>
      <c r="D14" s="9"/>
      <c r="E14" s="9"/>
      <c r="F14" s="13"/>
      <c r="G14" s="9"/>
      <c r="H14" s="9"/>
      <c r="I14" s="15"/>
      <c r="J14" s="15"/>
      <c r="K14" s="15"/>
      <c r="L14" s="9"/>
      <c r="M14" s="15"/>
      <c r="N14" s="9"/>
      <c r="O14" s="15"/>
      <c r="P14" s="9"/>
      <c r="Q14" s="9"/>
    </row>
    <row r="15" spans="1:17" ht="15" customHeight="1" x14ac:dyDescent="0.2">
      <c r="A15" s="9"/>
      <c r="B15" s="9"/>
      <c r="C15" s="9"/>
      <c r="D15" s="9"/>
      <c r="E15" s="9"/>
      <c r="F15" s="13"/>
      <c r="G15" s="14"/>
      <c r="H15" s="9"/>
      <c r="I15" s="15"/>
      <c r="J15" s="15"/>
      <c r="K15" s="15"/>
      <c r="L15" s="9"/>
      <c r="M15" s="9"/>
      <c r="N15" s="15"/>
      <c r="O15" s="9"/>
      <c r="P15" s="9"/>
      <c r="Q15" s="9"/>
    </row>
    <row r="16" spans="1:17" ht="15" customHeight="1" x14ac:dyDescent="0.2">
      <c r="A16" s="9"/>
      <c r="B16" s="9"/>
      <c r="C16" s="9"/>
      <c r="D16" s="9"/>
      <c r="E16" s="9"/>
      <c r="F16" s="13"/>
      <c r="G16" s="9"/>
      <c r="H16" s="9"/>
      <c r="I16" s="15"/>
      <c r="J16" s="15"/>
      <c r="K16" s="15"/>
      <c r="L16" s="9"/>
      <c r="M16" s="15"/>
      <c r="N16" s="9"/>
      <c r="O16" s="15"/>
      <c r="P16" s="9"/>
      <c r="Q16" s="9"/>
    </row>
    <row r="17" spans="1:17" ht="15" customHeight="1" x14ac:dyDescent="0.2">
      <c r="A17" s="9"/>
      <c r="B17" s="9"/>
      <c r="C17" s="9"/>
      <c r="D17" s="9"/>
      <c r="E17" s="9"/>
      <c r="F17" s="13"/>
      <c r="G17" s="14"/>
      <c r="H17" s="9"/>
      <c r="I17" s="15"/>
      <c r="J17" s="15"/>
      <c r="K17" s="15"/>
      <c r="L17" s="9"/>
      <c r="M17" s="9"/>
      <c r="N17" s="15"/>
      <c r="O17" s="9"/>
      <c r="P17" s="9"/>
      <c r="Q17" s="9"/>
    </row>
    <row r="18" spans="1:17" ht="15" customHeight="1" x14ac:dyDescent="0.2">
      <c r="A18" s="9"/>
      <c r="B18" s="9"/>
      <c r="C18" s="9"/>
      <c r="D18" s="9"/>
      <c r="E18" s="9"/>
      <c r="F18" s="13"/>
      <c r="G18" s="9"/>
      <c r="H18" s="9"/>
      <c r="I18" s="15"/>
      <c r="J18" s="15"/>
      <c r="K18" s="15"/>
      <c r="L18" s="9"/>
      <c r="M18" s="15"/>
      <c r="N18" s="9"/>
      <c r="O18" s="15"/>
      <c r="P18" s="9"/>
      <c r="Q18" s="9"/>
    </row>
    <row r="19" spans="1:17" ht="15" customHeight="1" x14ac:dyDescent="0.2">
      <c r="A19" s="9"/>
      <c r="B19" s="9"/>
      <c r="C19" s="9"/>
      <c r="D19" s="9"/>
      <c r="E19" s="9"/>
      <c r="F19" s="13"/>
      <c r="G19" s="14"/>
      <c r="H19" s="9"/>
      <c r="I19" s="15"/>
      <c r="J19" s="15"/>
      <c r="K19" s="15"/>
      <c r="L19" s="9"/>
      <c r="M19" s="9"/>
      <c r="N19" s="15"/>
      <c r="O19" s="9"/>
      <c r="P19" s="9"/>
      <c r="Q19" s="9"/>
    </row>
    <row r="20" spans="1:17" ht="15" customHeight="1" x14ac:dyDescent="0.2">
      <c r="A20" s="9"/>
      <c r="B20" s="9"/>
      <c r="C20" s="9"/>
      <c r="D20" s="9"/>
      <c r="E20" s="9"/>
      <c r="F20" s="13"/>
      <c r="G20" s="9"/>
      <c r="H20" s="9"/>
      <c r="I20" s="15"/>
      <c r="J20" s="15"/>
      <c r="K20" s="15"/>
      <c r="L20" s="9"/>
      <c r="M20" s="15"/>
      <c r="N20" s="9"/>
      <c r="O20" s="15"/>
      <c r="P20" s="9"/>
      <c r="Q20" s="9"/>
    </row>
    <row r="21" spans="1:17" ht="15" customHeight="1" x14ac:dyDescent="0.2">
      <c r="A21" s="9"/>
      <c r="B21" s="9"/>
      <c r="C21" s="9"/>
      <c r="D21" s="9"/>
      <c r="E21" s="9"/>
      <c r="F21" s="13"/>
      <c r="G21" s="14"/>
      <c r="H21" s="9"/>
      <c r="I21" s="15"/>
      <c r="J21" s="15"/>
      <c r="K21" s="15"/>
      <c r="L21" s="9"/>
      <c r="M21" s="9"/>
      <c r="N21" s="15"/>
      <c r="O21" s="9"/>
      <c r="P21" s="9"/>
      <c r="Q21" s="9"/>
    </row>
    <row r="22" spans="1:17" ht="15" customHeight="1" x14ac:dyDescent="0.2">
      <c r="A22" s="9"/>
      <c r="B22" s="9"/>
      <c r="C22" s="9"/>
      <c r="D22" s="9"/>
      <c r="E22" s="9"/>
      <c r="F22" s="13"/>
      <c r="G22" s="9"/>
      <c r="H22" s="9"/>
      <c r="I22" s="15"/>
      <c r="J22" s="15"/>
      <c r="K22" s="15"/>
      <c r="L22" s="9"/>
      <c r="M22" s="15"/>
      <c r="N22" s="9"/>
      <c r="O22" s="15"/>
      <c r="P22" s="9"/>
      <c r="Q22" s="9"/>
    </row>
    <row r="23" spans="1:17" ht="15" customHeight="1" x14ac:dyDescent="0.2">
      <c r="A23" s="9"/>
      <c r="B23" s="9"/>
      <c r="C23" s="9"/>
      <c r="D23" s="9"/>
      <c r="E23" s="9"/>
      <c r="F23" s="13"/>
      <c r="G23" s="14"/>
      <c r="H23" s="9"/>
      <c r="I23" s="15"/>
      <c r="J23" s="15"/>
      <c r="K23" s="15"/>
      <c r="L23" s="9"/>
      <c r="M23" s="9"/>
      <c r="N23" s="15"/>
      <c r="O23" s="9"/>
      <c r="P23" s="9"/>
      <c r="Q23" s="9"/>
    </row>
    <row r="24" spans="1:17" ht="15" customHeight="1" x14ac:dyDescent="0.2">
      <c r="A24" s="9"/>
      <c r="B24" s="9"/>
      <c r="C24" s="9"/>
      <c r="D24" s="9"/>
      <c r="E24" s="9"/>
      <c r="F24" s="13"/>
      <c r="G24" s="9"/>
      <c r="H24" s="9"/>
      <c r="I24" s="15"/>
      <c r="J24" s="15"/>
      <c r="K24" s="15"/>
      <c r="L24" s="9"/>
      <c r="M24" s="15"/>
      <c r="N24" s="9"/>
      <c r="O24" s="15"/>
      <c r="P24" s="9"/>
      <c r="Q24" s="9"/>
    </row>
    <row r="25" spans="1:17" ht="15" customHeight="1" x14ac:dyDescent="0.2">
      <c r="A25" s="9"/>
      <c r="B25" s="9"/>
      <c r="C25" s="9"/>
      <c r="D25" s="9"/>
      <c r="E25" s="9"/>
      <c r="F25" s="13"/>
      <c r="G25" s="14"/>
      <c r="H25" s="9"/>
      <c r="I25" s="15"/>
      <c r="J25" s="15"/>
      <c r="K25" s="15"/>
      <c r="L25" s="9"/>
      <c r="M25" s="9"/>
      <c r="N25" s="15"/>
      <c r="O25" s="9"/>
      <c r="P25" s="9"/>
      <c r="Q25" s="9"/>
    </row>
    <row r="26" spans="1:17" ht="15" customHeight="1" x14ac:dyDescent="0.2">
      <c r="A26" s="9"/>
      <c r="B26" s="9"/>
      <c r="C26" s="9"/>
      <c r="D26" s="9"/>
      <c r="E26" s="9"/>
      <c r="F26" s="13"/>
      <c r="G26" s="9"/>
      <c r="H26" s="9"/>
      <c r="I26" s="15"/>
      <c r="J26" s="15"/>
      <c r="K26" s="15"/>
      <c r="L26" s="9"/>
      <c r="M26" s="15"/>
      <c r="N26" s="9"/>
      <c r="O26" s="15"/>
      <c r="P26" s="9"/>
      <c r="Q26" s="9"/>
    </row>
    <row r="27" spans="1:17" ht="15" customHeight="1" x14ac:dyDescent="0.2">
      <c r="A27" s="9"/>
      <c r="B27" s="9"/>
      <c r="C27" s="9"/>
      <c r="D27" s="9"/>
      <c r="E27" s="9"/>
      <c r="F27" s="13"/>
      <c r="G27" s="14"/>
      <c r="H27" s="9"/>
      <c r="I27" s="15"/>
      <c r="J27" s="15"/>
      <c r="K27" s="15"/>
      <c r="L27" s="9"/>
      <c r="M27" s="9"/>
      <c r="N27" s="15"/>
      <c r="O27" s="9"/>
      <c r="P27" s="9"/>
      <c r="Q27" s="9"/>
    </row>
    <row r="28" spans="1:17" ht="15" customHeight="1" x14ac:dyDescent="0.2">
      <c r="A28" s="9"/>
      <c r="B28" s="9"/>
      <c r="C28" s="9"/>
      <c r="D28" s="9"/>
      <c r="E28" s="9"/>
      <c r="F28" s="13"/>
      <c r="G28" s="9"/>
      <c r="H28" s="9"/>
      <c r="I28" s="15"/>
      <c r="J28" s="15"/>
      <c r="K28" s="15"/>
      <c r="L28" s="9"/>
      <c r="M28" s="15"/>
      <c r="N28" s="9"/>
      <c r="O28" s="15"/>
      <c r="P28" s="9"/>
      <c r="Q28" s="9"/>
    </row>
    <row r="29" spans="1:17" ht="15" customHeight="1" x14ac:dyDescent="0.2">
      <c r="A29" s="9"/>
      <c r="B29" s="9"/>
      <c r="C29" s="9"/>
      <c r="D29" s="9"/>
      <c r="E29" s="9"/>
      <c r="F29" s="13"/>
      <c r="G29" s="14"/>
      <c r="H29" s="9"/>
      <c r="I29" s="15"/>
      <c r="J29" s="15"/>
      <c r="K29" s="15"/>
      <c r="L29" s="9"/>
      <c r="M29" s="9"/>
      <c r="N29" s="15"/>
      <c r="O29" s="9"/>
      <c r="P29" s="9"/>
      <c r="Q29" s="9"/>
    </row>
    <row r="30" spans="1:17" ht="15" customHeight="1" x14ac:dyDescent="0.2">
      <c r="A30" s="9"/>
      <c r="B30" s="9"/>
      <c r="C30" s="9"/>
      <c r="D30" s="9"/>
      <c r="E30" s="9"/>
      <c r="F30" s="13"/>
      <c r="G30" s="9"/>
      <c r="H30" s="9"/>
      <c r="I30" s="15"/>
      <c r="J30" s="15"/>
      <c r="K30" s="15"/>
      <c r="L30" s="9"/>
      <c r="M30" s="15"/>
      <c r="N30" s="9"/>
      <c r="O30" s="15"/>
      <c r="P30" s="9"/>
      <c r="Q30" s="9"/>
    </row>
    <row r="31" spans="1:17" ht="15" customHeight="1" x14ac:dyDescent="0.2">
      <c r="A31" s="9"/>
      <c r="B31" s="9"/>
      <c r="C31" s="9"/>
      <c r="D31" s="9"/>
      <c r="E31" s="9"/>
      <c r="F31" s="13"/>
      <c r="G31" s="14"/>
      <c r="H31" s="9"/>
      <c r="I31" s="15"/>
      <c r="J31" s="15"/>
      <c r="K31" s="15"/>
      <c r="L31" s="9"/>
      <c r="M31" s="9"/>
      <c r="N31" s="15"/>
      <c r="O31" s="9"/>
      <c r="P31" s="9"/>
      <c r="Q31" s="9"/>
    </row>
    <row r="32" spans="1:17" ht="15" customHeight="1" x14ac:dyDescent="0.2">
      <c r="A32" s="9"/>
      <c r="B32" s="9"/>
      <c r="C32" s="9"/>
      <c r="D32" s="9"/>
      <c r="E32" s="9"/>
      <c r="F32" s="13"/>
      <c r="G32" s="9"/>
      <c r="H32" s="9"/>
      <c r="I32" s="15"/>
      <c r="J32" s="15"/>
      <c r="K32" s="15"/>
      <c r="L32" s="9"/>
      <c r="M32" s="15"/>
      <c r="N32" s="9"/>
      <c r="O32" s="15"/>
      <c r="P32" s="9"/>
      <c r="Q32" s="9"/>
    </row>
    <row r="33" spans="1:17" ht="15" customHeight="1" x14ac:dyDescent="0.2">
      <c r="A33" s="9"/>
      <c r="B33" s="9"/>
      <c r="C33" s="9"/>
      <c r="D33" s="9"/>
      <c r="E33" s="9"/>
      <c r="F33" s="13"/>
      <c r="G33" s="14"/>
      <c r="H33" s="9"/>
      <c r="I33" s="15"/>
      <c r="J33" s="15"/>
      <c r="K33" s="15"/>
      <c r="L33" s="9"/>
      <c r="M33" s="9"/>
      <c r="N33" s="15"/>
      <c r="O33" s="9"/>
      <c r="P33" s="9"/>
      <c r="Q33" s="9"/>
    </row>
    <row r="34" spans="1:17" ht="15" customHeight="1" x14ac:dyDescent="0.2">
      <c r="A34" s="9"/>
      <c r="B34" s="9"/>
      <c r="C34" s="9"/>
      <c r="D34" s="9"/>
      <c r="E34" s="9"/>
      <c r="F34" s="13"/>
      <c r="G34" s="9"/>
      <c r="H34" s="9"/>
      <c r="I34" s="15"/>
      <c r="J34" s="15"/>
      <c r="K34" s="15"/>
      <c r="L34" s="9"/>
      <c r="M34" s="15"/>
      <c r="N34" s="9"/>
      <c r="O34" s="15"/>
      <c r="P34" s="9"/>
      <c r="Q34" s="9"/>
    </row>
    <row r="35" spans="1:17" ht="15" customHeight="1" x14ac:dyDescent="0.2">
      <c r="A35" s="9"/>
      <c r="B35" s="9"/>
      <c r="C35" s="9"/>
      <c r="D35" s="9"/>
      <c r="E35" s="9"/>
      <c r="F35" s="13"/>
      <c r="G35" s="14"/>
      <c r="H35" s="9"/>
      <c r="I35" s="15"/>
      <c r="J35" s="15"/>
      <c r="K35" s="15"/>
      <c r="L35" s="9"/>
      <c r="M35" s="9"/>
      <c r="N35" s="15"/>
      <c r="O35" s="9"/>
      <c r="P35" s="9"/>
      <c r="Q35" s="9"/>
    </row>
    <row r="36" spans="1:17" ht="15" customHeight="1" x14ac:dyDescent="0.2">
      <c r="A36" s="9"/>
      <c r="B36" s="9"/>
      <c r="C36" s="9"/>
      <c r="D36" s="9"/>
      <c r="E36" s="9"/>
      <c r="F36" s="13"/>
      <c r="G36" s="9"/>
      <c r="H36" s="9"/>
      <c r="I36" s="15"/>
      <c r="J36" s="15"/>
      <c r="K36" s="15"/>
      <c r="L36" s="9"/>
      <c r="M36" s="15"/>
      <c r="N36" s="9"/>
      <c r="O36" s="15"/>
      <c r="P36" s="9"/>
      <c r="Q36" s="9"/>
    </row>
    <row r="37" spans="1:17" ht="15" customHeight="1" x14ac:dyDescent="0.2">
      <c r="A37" s="9"/>
      <c r="B37" s="9"/>
      <c r="C37" s="9"/>
      <c r="D37" s="9"/>
      <c r="E37" s="9"/>
      <c r="F37" s="13"/>
      <c r="G37" s="14"/>
      <c r="H37" s="9"/>
      <c r="I37" s="15"/>
      <c r="J37" s="15"/>
      <c r="K37" s="15"/>
      <c r="L37" s="9"/>
      <c r="M37" s="9"/>
      <c r="N37" s="15"/>
      <c r="O37" s="9"/>
      <c r="P37" s="9"/>
      <c r="Q37" s="9"/>
    </row>
    <row r="38" spans="1:17" ht="15" customHeight="1" x14ac:dyDescent="0.2">
      <c r="A38" s="9"/>
      <c r="B38" s="9"/>
      <c r="C38" s="9"/>
      <c r="D38" s="9"/>
      <c r="E38" s="9"/>
      <c r="F38" s="13"/>
      <c r="G38" s="9"/>
      <c r="H38" s="9"/>
      <c r="I38" s="15"/>
      <c r="J38" s="15"/>
      <c r="K38" s="15"/>
      <c r="L38" s="9"/>
      <c r="M38" s="15"/>
      <c r="N38" s="9"/>
      <c r="O38" s="15"/>
      <c r="P38" s="9"/>
      <c r="Q38" s="9"/>
    </row>
    <row r="39" spans="1:17" ht="15" customHeight="1" x14ac:dyDescent="0.2">
      <c r="A39" s="9"/>
      <c r="B39" s="9"/>
      <c r="C39" s="9"/>
      <c r="D39" s="9"/>
      <c r="E39" s="9"/>
      <c r="F39" s="13"/>
      <c r="G39" s="14"/>
      <c r="H39" s="9"/>
      <c r="I39" s="15"/>
      <c r="J39" s="15"/>
      <c r="K39" s="15"/>
      <c r="L39" s="9"/>
      <c r="M39" s="9"/>
      <c r="N39" s="15"/>
      <c r="O39" s="9"/>
      <c r="P39" s="9"/>
      <c r="Q39" s="9"/>
    </row>
    <row r="40" spans="1:17" ht="15" customHeight="1" x14ac:dyDescent="0.2">
      <c r="A40" s="9"/>
      <c r="B40" s="9"/>
      <c r="C40" s="9"/>
      <c r="D40" s="9"/>
      <c r="E40" s="9"/>
      <c r="F40" s="13"/>
      <c r="G40" s="9"/>
      <c r="H40" s="9"/>
      <c r="I40" s="15"/>
      <c r="J40" s="15"/>
      <c r="K40" s="15"/>
      <c r="L40" s="9"/>
      <c r="M40" s="15"/>
      <c r="N40" s="9"/>
      <c r="O40" s="15"/>
      <c r="P40" s="9"/>
      <c r="Q40" s="9"/>
    </row>
    <row r="41" spans="1:17" ht="15" customHeight="1" x14ac:dyDescent="0.2">
      <c r="A41" s="9"/>
      <c r="B41" s="9"/>
      <c r="C41" s="9"/>
      <c r="D41" s="9"/>
      <c r="E41" s="9"/>
      <c r="F41" s="13"/>
      <c r="G41" s="14"/>
      <c r="H41" s="9"/>
      <c r="I41" s="15"/>
      <c r="J41" s="15"/>
      <c r="K41" s="15"/>
      <c r="L41" s="9"/>
      <c r="M41" s="9"/>
      <c r="N41" s="15"/>
      <c r="O41" s="9"/>
      <c r="P41" s="9"/>
      <c r="Q41" s="9"/>
    </row>
    <row r="42" spans="1:17" ht="15" customHeight="1" x14ac:dyDescent="0.2">
      <c r="A42" s="9"/>
      <c r="B42" s="9"/>
      <c r="C42" s="9"/>
      <c r="D42" s="9"/>
      <c r="E42" s="9"/>
      <c r="F42" s="13"/>
      <c r="G42" s="9"/>
      <c r="H42" s="9"/>
      <c r="I42" s="15"/>
      <c r="J42" s="15"/>
      <c r="K42" s="15"/>
      <c r="L42" s="9"/>
      <c r="M42" s="15"/>
      <c r="N42" s="9"/>
      <c r="O42" s="15"/>
      <c r="P42" s="9"/>
      <c r="Q42" s="9"/>
    </row>
    <row r="43" spans="1:17" ht="15" customHeight="1" x14ac:dyDescent="0.2">
      <c r="A43" s="9"/>
      <c r="B43" s="9"/>
      <c r="C43" s="9"/>
      <c r="D43" s="9"/>
      <c r="E43" s="9"/>
      <c r="F43" s="13"/>
      <c r="G43" s="14"/>
      <c r="H43" s="9"/>
      <c r="I43" s="15"/>
      <c r="J43" s="15"/>
      <c r="K43" s="15"/>
      <c r="L43" s="9"/>
      <c r="M43" s="9"/>
      <c r="N43" s="15"/>
      <c r="O43" s="9"/>
      <c r="P43" s="9"/>
      <c r="Q43" s="9"/>
    </row>
    <row r="44" spans="1:17" ht="15" customHeight="1" x14ac:dyDescent="0.2">
      <c r="A44" s="9"/>
      <c r="B44" s="9"/>
      <c r="C44" s="9"/>
      <c r="D44" s="9"/>
      <c r="E44" s="9"/>
      <c r="F44" s="13"/>
      <c r="G44" s="9"/>
      <c r="H44" s="9"/>
      <c r="I44" s="15"/>
      <c r="J44" s="15"/>
      <c r="K44" s="15"/>
      <c r="L44" s="9"/>
      <c r="M44" s="15"/>
      <c r="N44" s="9"/>
      <c r="O44" s="15"/>
      <c r="P44" s="9"/>
      <c r="Q44" s="9"/>
    </row>
    <row r="45" spans="1:17" ht="15" customHeight="1" x14ac:dyDescent="0.2">
      <c r="A45" s="9"/>
      <c r="B45" s="9"/>
      <c r="C45" s="9"/>
      <c r="D45" s="9"/>
      <c r="E45" s="9"/>
      <c r="F45" s="13"/>
      <c r="G45" s="14"/>
      <c r="H45" s="9"/>
      <c r="I45" s="15"/>
      <c r="J45" s="15"/>
      <c r="K45" s="15"/>
      <c r="L45" s="9"/>
      <c r="M45" s="9"/>
      <c r="N45" s="15"/>
      <c r="O45" s="9"/>
      <c r="P45" s="9"/>
      <c r="Q45" s="9"/>
    </row>
    <row r="46" spans="1:17" ht="15" customHeight="1" x14ac:dyDescent="0.2">
      <c r="A46" s="9"/>
      <c r="B46" s="9"/>
      <c r="C46" s="9"/>
      <c r="D46" s="9"/>
      <c r="E46" s="9"/>
      <c r="F46" s="13"/>
      <c r="G46" s="9"/>
      <c r="H46" s="9"/>
      <c r="I46" s="15"/>
      <c r="J46" s="15"/>
      <c r="K46" s="15"/>
      <c r="L46" s="9"/>
      <c r="M46" s="15"/>
      <c r="N46" s="9"/>
      <c r="O46" s="15"/>
      <c r="P46" s="9"/>
      <c r="Q46" s="9"/>
    </row>
    <row r="47" spans="1:17" ht="15" customHeight="1" x14ac:dyDescent="0.2">
      <c r="A47" s="9"/>
      <c r="B47" s="9"/>
      <c r="C47" s="9"/>
      <c r="D47" s="9"/>
      <c r="E47" s="9"/>
      <c r="F47" s="13"/>
      <c r="G47" s="14"/>
      <c r="H47" s="9"/>
      <c r="I47" s="15"/>
      <c r="J47" s="15"/>
      <c r="K47" s="15"/>
      <c r="L47" s="9"/>
      <c r="M47" s="9"/>
      <c r="N47" s="15"/>
      <c r="O47" s="9"/>
      <c r="P47" s="9"/>
      <c r="Q47" s="9"/>
    </row>
    <row r="48" spans="1:17" ht="15" customHeight="1" x14ac:dyDescent="0.2">
      <c r="A48" s="9"/>
      <c r="B48" s="9"/>
      <c r="C48" s="9"/>
      <c r="D48" s="9"/>
      <c r="E48" s="9"/>
      <c r="F48" s="13"/>
      <c r="G48" s="9"/>
      <c r="H48" s="9"/>
      <c r="I48" s="15"/>
      <c r="J48" s="15"/>
      <c r="K48" s="15"/>
      <c r="L48" s="9"/>
      <c r="M48" s="15"/>
      <c r="N48" s="9"/>
      <c r="O48" s="15"/>
      <c r="P48" s="9"/>
      <c r="Q48" s="9"/>
    </row>
    <row r="49" spans="1:17" ht="15" customHeight="1" x14ac:dyDescent="0.2">
      <c r="A49" s="9"/>
      <c r="B49" s="9"/>
      <c r="C49" s="9"/>
      <c r="D49" s="9"/>
      <c r="E49" s="9"/>
      <c r="F49" s="13"/>
      <c r="G49" s="14"/>
      <c r="H49" s="9"/>
      <c r="I49" s="15"/>
      <c r="J49" s="15"/>
      <c r="K49" s="15"/>
      <c r="L49" s="9"/>
      <c r="M49" s="9"/>
      <c r="N49" s="15"/>
      <c r="O49" s="9"/>
      <c r="P49" s="9"/>
      <c r="Q49" s="9"/>
    </row>
    <row r="50" spans="1:17" ht="15" customHeight="1" x14ac:dyDescent="0.2">
      <c r="A50" s="9"/>
      <c r="B50" s="9"/>
      <c r="C50" s="9"/>
      <c r="D50" s="9"/>
      <c r="E50" s="9"/>
      <c r="F50" s="13"/>
      <c r="G50" s="9"/>
      <c r="H50" s="9"/>
      <c r="I50" s="15"/>
      <c r="J50" s="15"/>
      <c r="K50" s="15"/>
      <c r="L50" s="9"/>
      <c r="M50" s="15"/>
      <c r="N50" s="9"/>
      <c r="O50" s="15"/>
      <c r="P50" s="9"/>
      <c r="Q50" s="9"/>
    </row>
    <row r="51" spans="1:17" ht="15" customHeight="1" x14ac:dyDescent="0.2">
      <c r="A51" s="9"/>
      <c r="B51" s="9"/>
      <c r="C51" s="9"/>
      <c r="D51" s="9"/>
      <c r="E51" s="9"/>
      <c r="F51" s="13"/>
      <c r="G51" s="14"/>
      <c r="H51" s="9"/>
      <c r="I51" s="15"/>
      <c r="J51" s="15"/>
      <c r="K51" s="15"/>
      <c r="L51" s="9"/>
      <c r="M51" s="9"/>
      <c r="N51" s="15"/>
      <c r="O51" s="9"/>
      <c r="P51" s="9"/>
      <c r="Q51" s="9"/>
    </row>
    <row r="52" spans="1:17" ht="15" customHeight="1" x14ac:dyDescent="0.2">
      <c r="A52" s="9"/>
      <c r="B52" s="9"/>
      <c r="C52" s="9"/>
      <c r="D52" s="9"/>
      <c r="E52" s="9"/>
      <c r="F52" s="13"/>
      <c r="G52" s="9"/>
      <c r="H52" s="9"/>
      <c r="I52" s="15"/>
      <c r="J52" s="15"/>
      <c r="K52" s="15"/>
      <c r="L52" s="9"/>
      <c r="M52" s="15"/>
      <c r="N52" s="9"/>
      <c r="O52" s="15"/>
      <c r="P52" s="9"/>
      <c r="Q52" s="9"/>
    </row>
    <row r="53" spans="1:17" ht="15" customHeight="1" x14ac:dyDescent="0.2">
      <c r="A53" s="9"/>
      <c r="B53" s="9"/>
      <c r="C53" s="9"/>
      <c r="D53" s="9"/>
      <c r="E53" s="9"/>
      <c r="F53" s="13"/>
      <c r="G53" s="14"/>
      <c r="H53" s="9"/>
      <c r="I53" s="15"/>
      <c r="J53" s="15"/>
      <c r="K53" s="15"/>
      <c r="L53" s="9"/>
      <c r="M53" s="9"/>
      <c r="N53" s="15"/>
      <c r="O53" s="9"/>
      <c r="P53" s="9"/>
      <c r="Q53" s="9"/>
    </row>
    <row r="54" spans="1:17" ht="15" customHeight="1" x14ac:dyDescent="0.2">
      <c r="A54" s="9"/>
      <c r="B54" s="9"/>
      <c r="C54" s="9"/>
      <c r="D54" s="9"/>
      <c r="E54" s="9"/>
      <c r="F54" s="13"/>
      <c r="G54" s="9"/>
      <c r="H54" s="9"/>
      <c r="I54" s="15"/>
      <c r="J54" s="15"/>
      <c r="K54" s="15"/>
      <c r="L54" s="9"/>
      <c r="M54" s="15"/>
      <c r="N54" s="9"/>
      <c r="O54" s="15"/>
      <c r="P54" s="9"/>
      <c r="Q54" s="9"/>
    </row>
    <row r="55" spans="1:17" ht="15" customHeight="1" x14ac:dyDescent="0.2">
      <c r="A55" s="9"/>
      <c r="B55" s="9"/>
      <c r="C55" s="9"/>
      <c r="D55" s="9"/>
      <c r="E55" s="9"/>
      <c r="F55" s="13"/>
      <c r="G55" s="14"/>
      <c r="H55" s="9"/>
      <c r="I55" s="15"/>
      <c r="J55" s="15"/>
      <c r="K55" s="15"/>
      <c r="L55" s="9"/>
      <c r="M55" s="9"/>
      <c r="N55" s="15"/>
      <c r="O55" s="9"/>
      <c r="P55" s="9"/>
      <c r="Q55" s="9"/>
    </row>
    <row r="56" spans="1:17" ht="15" customHeight="1" x14ac:dyDescent="0.2">
      <c r="A56" s="9"/>
      <c r="B56" s="9"/>
      <c r="C56" s="9"/>
      <c r="D56" s="9"/>
      <c r="E56" s="9"/>
      <c r="F56" s="13"/>
      <c r="G56" s="9"/>
      <c r="H56" s="9"/>
      <c r="I56" s="15"/>
      <c r="J56" s="15"/>
      <c r="K56" s="15"/>
      <c r="L56" s="9"/>
      <c r="M56" s="15"/>
      <c r="N56" s="9"/>
      <c r="O56" s="15"/>
      <c r="P56" s="9"/>
      <c r="Q56" s="9"/>
    </row>
    <row r="57" spans="1:17" ht="15" customHeight="1" x14ac:dyDescent="0.2">
      <c r="A57" s="9"/>
      <c r="B57" s="9"/>
      <c r="C57" s="9"/>
      <c r="D57" s="9"/>
      <c r="E57" s="9"/>
      <c r="F57" s="13"/>
      <c r="G57" s="14"/>
      <c r="H57" s="9"/>
      <c r="I57" s="15"/>
      <c r="J57" s="15"/>
      <c r="K57" s="15"/>
      <c r="L57" s="9"/>
      <c r="M57" s="9"/>
      <c r="N57" s="15"/>
      <c r="O57" s="9"/>
      <c r="P57" s="9"/>
      <c r="Q57" s="9"/>
    </row>
    <row r="58" spans="1:17" ht="15" customHeight="1" x14ac:dyDescent="0.2">
      <c r="A58" s="9"/>
      <c r="B58" s="9"/>
      <c r="C58" s="9"/>
      <c r="D58" s="9"/>
      <c r="E58" s="9"/>
      <c r="F58" s="13"/>
      <c r="G58" s="9"/>
      <c r="H58" s="9"/>
      <c r="I58" s="15"/>
      <c r="J58" s="15"/>
      <c r="K58" s="15"/>
      <c r="L58" s="9"/>
      <c r="M58" s="15"/>
      <c r="N58" s="9"/>
      <c r="O58" s="15"/>
      <c r="P58" s="9"/>
      <c r="Q58" s="9"/>
    </row>
    <row r="59" spans="1:17" ht="15" customHeight="1" x14ac:dyDescent="0.2">
      <c r="A59" s="9"/>
      <c r="B59" s="9"/>
      <c r="C59" s="9"/>
      <c r="D59" s="9"/>
      <c r="E59" s="9"/>
      <c r="F59" s="13"/>
      <c r="G59" s="14"/>
      <c r="H59" s="9"/>
      <c r="I59" s="15"/>
      <c r="J59" s="15"/>
      <c r="K59" s="15"/>
      <c r="L59" s="9"/>
      <c r="M59" s="9"/>
      <c r="N59" s="15"/>
      <c r="O59" s="9"/>
      <c r="P59" s="9"/>
      <c r="Q59" s="9"/>
    </row>
    <row r="60" spans="1:17" ht="15" customHeight="1" x14ac:dyDescent="0.2">
      <c r="A60" s="9"/>
      <c r="B60" s="9"/>
      <c r="C60" s="9"/>
      <c r="D60" s="9"/>
      <c r="E60" s="9"/>
      <c r="F60" s="13"/>
      <c r="G60" s="9"/>
      <c r="H60" s="9"/>
      <c r="I60" s="15"/>
      <c r="J60" s="15"/>
      <c r="K60" s="15"/>
      <c r="L60" s="9"/>
      <c r="M60" s="15"/>
      <c r="N60" s="9"/>
      <c r="O60" s="15"/>
      <c r="P60" s="9"/>
      <c r="Q60" s="9"/>
    </row>
    <row r="61" spans="1:17" ht="15" customHeight="1" x14ac:dyDescent="0.2">
      <c r="A61" s="9"/>
      <c r="B61" s="9"/>
      <c r="C61" s="9"/>
      <c r="D61" s="12"/>
      <c r="E61" s="12"/>
      <c r="F61" s="9"/>
      <c r="G61" s="9"/>
      <c r="H61" s="12"/>
      <c r="I61" s="16"/>
      <c r="J61" s="16"/>
      <c r="K61" s="16"/>
      <c r="L61" s="109"/>
      <c r="M61" s="9"/>
      <c r="N61" s="17"/>
      <c r="O61" s="9"/>
      <c r="P61" s="9"/>
      <c r="Q61" s="9"/>
    </row>
    <row r="62" spans="1:17" ht="15" customHeight="1" x14ac:dyDescent="0.2">
      <c r="A62" s="9"/>
      <c r="B62" s="9"/>
      <c r="C62" s="9"/>
      <c r="D62" s="9"/>
      <c r="E62" s="9"/>
      <c r="F62" s="9"/>
      <c r="G62" s="9"/>
      <c r="H62" s="9"/>
      <c r="I62" s="17"/>
      <c r="J62" s="17"/>
      <c r="K62" s="17"/>
      <c r="L62" s="9"/>
      <c r="M62" s="9"/>
      <c r="N62" s="17"/>
      <c r="O62" s="110"/>
      <c r="P62" s="9"/>
      <c r="Q62" s="9"/>
    </row>
    <row r="63" spans="1:17" ht="15" customHeight="1" x14ac:dyDescent="0.2">
      <c r="A63" s="9"/>
      <c r="B63" s="12"/>
      <c r="C63" s="9"/>
      <c r="D63" s="9"/>
      <c r="E63" s="12"/>
      <c r="F63" s="9"/>
      <c r="G63" s="9"/>
      <c r="H63" s="9"/>
      <c r="I63" s="9"/>
      <c r="J63" s="9"/>
      <c r="K63" s="9"/>
      <c r="L63" s="9"/>
      <c r="M63" s="9"/>
      <c r="N63" s="9"/>
      <c r="O63" s="9"/>
      <c r="P63" s="9"/>
      <c r="Q63" s="9"/>
    </row>
    <row r="64" spans="1:17" ht="15" customHeight="1" x14ac:dyDescent="0.2">
      <c r="A64" s="9"/>
      <c r="B64" s="9"/>
      <c r="C64" s="9"/>
      <c r="D64" s="9"/>
      <c r="E64" s="9"/>
      <c r="F64" s="9"/>
      <c r="G64" s="9"/>
      <c r="H64" s="9"/>
      <c r="I64" s="9"/>
      <c r="J64" s="9"/>
      <c r="K64" s="9"/>
      <c r="L64" s="9"/>
      <c r="M64" s="9"/>
      <c r="N64" s="9"/>
      <c r="O64" s="9"/>
      <c r="P64" s="9"/>
      <c r="Q64" s="9"/>
    </row>
    <row r="65" spans="1:17" ht="15" customHeight="1" x14ac:dyDescent="0.2">
      <c r="A65" s="9"/>
      <c r="B65" s="9"/>
      <c r="C65" s="9"/>
      <c r="D65" s="9"/>
      <c r="E65" s="9"/>
      <c r="F65" s="13"/>
      <c r="G65" s="14"/>
      <c r="H65" s="9"/>
      <c r="I65" s="15"/>
      <c r="J65" s="15"/>
      <c r="K65" s="15"/>
      <c r="L65" s="9"/>
      <c r="M65" s="9"/>
      <c r="N65" s="15"/>
      <c r="O65" s="9"/>
      <c r="P65" s="9"/>
      <c r="Q65" s="9"/>
    </row>
    <row r="66" spans="1:17" ht="15" customHeight="1" x14ac:dyDescent="0.2">
      <c r="A66" s="9"/>
      <c r="B66" s="9"/>
      <c r="C66" s="9"/>
      <c r="D66" s="9"/>
      <c r="E66" s="9"/>
      <c r="F66" s="13"/>
      <c r="G66" s="9"/>
      <c r="H66" s="9"/>
      <c r="I66" s="15"/>
      <c r="J66" s="15"/>
      <c r="K66" s="15"/>
      <c r="L66" s="9"/>
      <c r="M66" s="15"/>
      <c r="N66" s="9"/>
      <c r="O66" s="15"/>
      <c r="P66" s="9"/>
      <c r="Q66" s="9"/>
    </row>
    <row r="67" spans="1:17" ht="15" customHeight="1" x14ac:dyDescent="0.2">
      <c r="A67" s="9"/>
      <c r="B67" s="9"/>
      <c r="C67" s="9"/>
      <c r="D67" s="9"/>
      <c r="E67" s="9"/>
      <c r="F67" s="13"/>
      <c r="G67" s="14"/>
      <c r="H67" s="9"/>
      <c r="I67" s="15"/>
      <c r="J67" s="15"/>
      <c r="K67" s="15"/>
      <c r="L67" s="9"/>
      <c r="M67" s="9"/>
      <c r="N67" s="15"/>
      <c r="O67" s="9"/>
      <c r="P67" s="9"/>
      <c r="Q67" s="9"/>
    </row>
    <row r="68" spans="1:17" ht="15" customHeight="1" x14ac:dyDescent="0.2">
      <c r="A68" s="9"/>
      <c r="B68" s="9"/>
      <c r="C68" s="9"/>
      <c r="D68" s="9"/>
      <c r="E68" s="9"/>
      <c r="F68" s="13"/>
      <c r="G68" s="9"/>
      <c r="H68" s="9"/>
      <c r="I68" s="15"/>
      <c r="J68" s="15"/>
      <c r="K68" s="15"/>
      <c r="L68" s="9"/>
      <c r="M68" s="15"/>
      <c r="N68" s="9"/>
      <c r="O68" s="15"/>
      <c r="P68" s="9"/>
      <c r="Q68" s="9"/>
    </row>
    <row r="69" spans="1:17" ht="15" customHeight="1" x14ac:dyDescent="0.2">
      <c r="A69" s="9"/>
      <c r="B69" s="9"/>
      <c r="C69" s="9"/>
      <c r="D69" s="9"/>
      <c r="E69" s="9"/>
      <c r="F69" s="13"/>
      <c r="G69" s="14"/>
      <c r="H69" s="9"/>
      <c r="I69" s="15"/>
      <c r="J69" s="15"/>
      <c r="K69" s="15"/>
      <c r="L69" s="9"/>
      <c r="M69" s="9"/>
      <c r="N69" s="15"/>
      <c r="O69" s="9"/>
      <c r="P69" s="9"/>
      <c r="Q69" s="9"/>
    </row>
    <row r="70" spans="1:17" ht="15" customHeight="1" x14ac:dyDescent="0.2">
      <c r="A70" s="9"/>
      <c r="B70" s="9"/>
      <c r="C70" s="9"/>
      <c r="D70" s="9"/>
      <c r="E70" s="9"/>
      <c r="F70" s="13"/>
      <c r="G70" s="9"/>
      <c r="H70" s="9"/>
      <c r="I70" s="15"/>
      <c r="J70" s="15"/>
      <c r="K70" s="15"/>
      <c r="L70" s="9"/>
      <c r="M70" s="15"/>
      <c r="N70" s="9"/>
      <c r="O70" s="15"/>
      <c r="P70" s="9"/>
      <c r="Q70" s="9"/>
    </row>
    <row r="71" spans="1:17" ht="15" customHeight="1" x14ac:dyDescent="0.2">
      <c r="A71" s="9"/>
      <c r="B71" s="9"/>
      <c r="C71" s="9"/>
      <c r="D71" s="9"/>
      <c r="E71" s="9"/>
      <c r="F71" s="13"/>
      <c r="G71" s="14"/>
      <c r="H71" s="9"/>
      <c r="I71" s="15"/>
      <c r="J71" s="15"/>
      <c r="K71" s="15"/>
      <c r="L71" s="9"/>
      <c r="M71" s="9"/>
      <c r="N71" s="15"/>
      <c r="O71" s="9"/>
      <c r="P71" s="9"/>
      <c r="Q71" s="9"/>
    </row>
    <row r="72" spans="1:17" ht="15" customHeight="1" x14ac:dyDescent="0.2">
      <c r="A72" s="9"/>
      <c r="B72" s="9"/>
      <c r="C72" s="9"/>
      <c r="D72" s="9"/>
      <c r="E72" s="9"/>
      <c r="F72" s="13"/>
      <c r="G72" s="9"/>
      <c r="H72" s="9"/>
      <c r="I72" s="15"/>
      <c r="J72" s="15"/>
      <c r="K72" s="15"/>
      <c r="L72" s="9"/>
      <c r="M72" s="15"/>
      <c r="N72" s="9"/>
      <c r="O72" s="15"/>
      <c r="P72" s="9"/>
      <c r="Q72" s="9"/>
    </row>
    <row r="73" spans="1:17" ht="15" customHeight="1" x14ac:dyDescent="0.2">
      <c r="A73" s="9"/>
      <c r="B73" s="9"/>
      <c r="C73" s="9"/>
      <c r="D73" s="9"/>
      <c r="E73" s="9"/>
      <c r="F73" s="13"/>
      <c r="G73" s="14"/>
      <c r="H73" s="9"/>
      <c r="I73" s="15"/>
      <c r="J73" s="15"/>
      <c r="K73" s="15"/>
      <c r="L73" s="9"/>
      <c r="M73" s="9"/>
      <c r="N73" s="15"/>
      <c r="O73" s="9"/>
      <c r="P73" s="9"/>
      <c r="Q73" s="9"/>
    </row>
    <row r="74" spans="1:17" ht="15" customHeight="1" x14ac:dyDescent="0.2">
      <c r="A74" s="9"/>
      <c r="B74" s="9"/>
      <c r="C74" s="9"/>
      <c r="D74" s="9"/>
      <c r="E74" s="9"/>
      <c r="F74" s="13"/>
      <c r="G74" s="9"/>
      <c r="H74" s="9"/>
      <c r="I74" s="15"/>
      <c r="J74" s="15"/>
      <c r="K74" s="15"/>
      <c r="L74" s="9"/>
      <c r="M74" s="15"/>
      <c r="N74" s="9"/>
      <c r="O74" s="15"/>
      <c r="P74" s="9"/>
      <c r="Q74" s="9"/>
    </row>
    <row r="75" spans="1:17" ht="15" customHeight="1" x14ac:dyDescent="0.2">
      <c r="A75" s="9"/>
      <c r="B75" s="9"/>
      <c r="C75" s="9"/>
      <c r="D75" s="12"/>
      <c r="E75" s="12"/>
      <c r="F75" s="9"/>
      <c r="G75" s="9"/>
      <c r="H75" s="12"/>
      <c r="I75" s="16"/>
      <c r="J75" s="16"/>
      <c r="K75" s="16"/>
      <c r="L75" s="109"/>
      <c r="M75" s="9"/>
      <c r="N75" s="17"/>
      <c r="O75" s="9"/>
      <c r="P75" s="9"/>
      <c r="Q75" s="9"/>
    </row>
    <row r="76" spans="1:17" ht="15" customHeight="1" x14ac:dyDescent="0.2">
      <c r="A76" s="9"/>
      <c r="B76" s="9"/>
      <c r="C76" s="9"/>
      <c r="D76" s="9"/>
      <c r="E76" s="9"/>
      <c r="F76" s="9"/>
      <c r="G76" s="9"/>
      <c r="H76" s="9"/>
      <c r="I76" s="17"/>
      <c r="J76" s="17"/>
      <c r="K76" s="17"/>
      <c r="L76" s="9"/>
      <c r="M76" s="9"/>
      <c r="N76" s="17"/>
      <c r="O76" s="9"/>
      <c r="P76" s="9"/>
      <c r="Q76" s="9"/>
    </row>
    <row r="77" spans="1:17" ht="15" customHeight="1" x14ac:dyDescent="0.2">
      <c r="A77" s="9"/>
      <c r="B77" s="12"/>
      <c r="C77" s="9"/>
      <c r="D77" s="9"/>
      <c r="E77" s="12"/>
      <c r="F77" s="9"/>
      <c r="G77" s="9"/>
      <c r="H77" s="9"/>
      <c r="I77" s="9"/>
      <c r="J77" s="9"/>
      <c r="K77" s="9"/>
      <c r="L77" s="9"/>
      <c r="M77" s="9"/>
      <c r="N77" s="9"/>
      <c r="O77" s="9"/>
      <c r="P77" s="9"/>
      <c r="Q77" s="9"/>
    </row>
    <row r="78" spans="1:17" ht="15" customHeight="1" x14ac:dyDescent="0.2">
      <c r="A78" s="9"/>
      <c r="B78" s="9"/>
      <c r="C78" s="9"/>
      <c r="D78" s="9"/>
      <c r="E78" s="9"/>
      <c r="F78" s="9"/>
      <c r="G78" s="9"/>
      <c r="H78" s="9"/>
      <c r="I78" s="9"/>
      <c r="J78" s="9"/>
      <c r="K78" s="9"/>
      <c r="L78" s="9"/>
      <c r="M78" s="9"/>
      <c r="N78" s="9"/>
      <c r="O78" s="9"/>
      <c r="P78" s="9"/>
      <c r="Q78" s="9"/>
    </row>
    <row r="79" spans="1:17" ht="15" customHeight="1" x14ac:dyDescent="0.2">
      <c r="A79" s="9"/>
      <c r="B79" s="9"/>
      <c r="C79" s="9"/>
      <c r="D79" s="9"/>
      <c r="E79" s="9"/>
      <c r="F79" s="13"/>
      <c r="G79" s="14"/>
      <c r="H79" s="9"/>
      <c r="I79" s="15"/>
      <c r="J79" s="15"/>
      <c r="K79" s="15"/>
      <c r="L79" s="9"/>
      <c r="M79" s="9"/>
      <c r="N79" s="15"/>
      <c r="O79" s="9"/>
      <c r="P79" s="9"/>
      <c r="Q79" s="9"/>
    </row>
    <row r="80" spans="1:17" ht="15" customHeight="1" x14ac:dyDescent="0.2">
      <c r="A80" s="9"/>
      <c r="B80" s="9"/>
      <c r="C80" s="9"/>
      <c r="D80" s="9"/>
      <c r="E80" s="9"/>
      <c r="F80" s="13"/>
      <c r="G80" s="9"/>
      <c r="H80" s="9"/>
      <c r="I80" s="15"/>
      <c r="J80" s="15"/>
      <c r="K80" s="15"/>
      <c r="L80" s="9"/>
      <c r="M80" s="15"/>
      <c r="N80" s="9"/>
      <c r="O80" s="15"/>
      <c r="P80" s="9"/>
      <c r="Q80" s="9"/>
    </row>
    <row r="81" spans="1:17" ht="15" customHeight="1" x14ac:dyDescent="0.2">
      <c r="A81" s="9"/>
      <c r="B81" s="9"/>
      <c r="C81" s="9"/>
      <c r="D81" s="9"/>
      <c r="E81" s="9"/>
      <c r="F81" s="13"/>
      <c r="G81" s="14"/>
      <c r="H81" s="9"/>
      <c r="I81" s="15"/>
      <c r="J81" s="15"/>
      <c r="K81" s="15"/>
      <c r="L81" s="9"/>
      <c r="M81" s="9"/>
      <c r="N81" s="15"/>
      <c r="O81" s="9"/>
      <c r="P81" s="9"/>
      <c r="Q81" s="9"/>
    </row>
    <row r="82" spans="1:17" ht="15" customHeight="1" x14ac:dyDescent="0.2">
      <c r="A82" s="9"/>
      <c r="B82" s="9"/>
      <c r="C82" s="9"/>
      <c r="D82" s="9"/>
      <c r="E82" s="9"/>
      <c r="F82" s="13"/>
      <c r="G82" s="9"/>
      <c r="H82" s="9"/>
      <c r="I82" s="15"/>
      <c r="J82" s="15"/>
      <c r="K82" s="15"/>
      <c r="L82" s="9"/>
      <c r="M82" s="15"/>
      <c r="N82" s="9"/>
      <c r="O82" s="15"/>
      <c r="P82" s="9"/>
      <c r="Q82" s="9"/>
    </row>
    <row r="83" spans="1:17" ht="15" customHeight="1" x14ac:dyDescent="0.2">
      <c r="A83" s="9"/>
      <c r="B83" s="9"/>
      <c r="C83" s="9"/>
      <c r="D83" s="9"/>
      <c r="E83" s="9"/>
      <c r="F83" s="13"/>
      <c r="G83" s="14"/>
      <c r="H83" s="9"/>
      <c r="I83" s="15"/>
      <c r="J83" s="15"/>
      <c r="K83" s="15"/>
      <c r="L83" s="9"/>
      <c r="M83" s="9"/>
      <c r="N83" s="15"/>
      <c r="O83" s="9"/>
      <c r="P83" s="9"/>
      <c r="Q83" s="9"/>
    </row>
    <row r="84" spans="1:17" ht="15" customHeight="1" x14ac:dyDescent="0.2">
      <c r="A84" s="9"/>
      <c r="B84" s="9"/>
      <c r="C84" s="9"/>
      <c r="D84" s="9"/>
      <c r="E84" s="9"/>
      <c r="F84" s="13"/>
      <c r="G84" s="9"/>
      <c r="H84" s="9"/>
      <c r="I84" s="15"/>
      <c r="J84" s="15"/>
      <c r="K84" s="15"/>
      <c r="L84" s="9"/>
      <c r="M84" s="15"/>
      <c r="N84" s="9"/>
      <c r="O84" s="15"/>
      <c r="P84" s="9"/>
      <c r="Q84" s="9"/>
    </row>
    <row r="85" spans="1:17" ht="15" customHeight="1" x14ac:dyDescent="0.2">
      <c r="A85" s="9"/>
      <c r="B85" s="9"/>
      <c r="C85" s="9"/>
      <c r="D85" s="9"/>
      <c r="E85" s="9"/>
      <c r="F85" s="13"/>
      <c r="G85" s="14"/>
      <c r="H85" s="9"/>
      <c r="I85" s="15"/>
      <c r="J85" s="15"/>
      <c r="K85" s="15"/>
      <c r="L85" s="9"/>
      <c r="M85" s="9"/>
      <c r="N85" s="15"/>
      <c r="O85" s="9"/>
      <c r="P85" s="9"/>
      <c r="Q85" s="9"/>
    </row>
    <row r="86" spans="1:17" ht="15" customHeight="1" x14ac:dyDescent="0.2">
      <c r="A86" s="9"/>
      <c r="B86" s="9"/>
      <c r="C86" s="9"/>
      <c r="D86" s="9"/>
      <c r="E86" s="9"/>
      <c r="F86" s="9"/>
      <c r="G86" s="9"/>
      <c r="H86" s="9"/>
      <c r="I86" s="15"/>
      <c r="J86" s="15"/>
      <c r="K86" s="15"/>
      <c r="L86" s="9"/>
      <c r="M86" s="15"/>
      <c r="N86" s="9"/>
      <c r="O86" s="15"/>
      <c r="P86" s="9"/>
      <c r="Q86" s="9"/>
    </row>
    <row r="87" spans="1:17" ht="15" customHeight="1" x14ac:dyDescent="0.2">
      <c r="A87" s="9"/>
      <c r="B87" s="9"/>
      <c r="C87" s="9"/>
      <c r="D87" s="12"/>
      <c r="E87" s="12"/>
      <c r="F87" s="9"/>
      <c r="G87" s="9"/>
      <c r="H87" s="12"/>
      <c r="I87" s="16"/>
      <c r="J87" s="16"/>
      <c r="K87" s="16"/>
      <c r="L87" s="109"/>
      <c r="M87" s="9"/>
      <c r="N87" s="17"/>
      <c r="O87" s="9"/>
      <c r="P87" s="9"/>
      <c r="Q87" s="9"/>
    </row>
    <row r="88" spans="1:17" ht="15" customHeight="1" x14ac:dyDescent="0.2">
      <c r="A88" s="9"/>
      <c r="B88" s="9"/>
      <c r="C88" s="9"/>
      <c r="D88" s="9"/>
      <c r="E88" s="9"/>
      <c r="F88" s="9"/>
      <c r="G88" s="9"/>
      <c r="H88" s="9"/>
      <c r="I88" s="17"/>
      <c r="J88" s="17"/>
      <c r="K88" s="17"/>
      <c r="L88" s="9"/>
      <c r="M88" s="9"/>
      <c r="N88" s="17"/>
      <c r="O88" s="9"/>
      <c r="P88" s="9"/>
      <c r="Q88" s="9"/>
    </row>
    <row r="89" spans="1:17" ht="15" customHeight="1" x14ac:dyDescent="0.2">
      <c r="A89" s="9"/>
      <c r="B89" s="12"/>
      <c r="C89" s="9"/>
      <c r="D89" s="9"/>
      <c r="E89" s="12"/>
      <c r="F89" s="9"/>
      <c r="G89" s="9"/>
      <c r="H89" s="9"/>
      <c r="I89" s="9"/>
      <c r="J89" s="9"/>
      <c r="K89" s="9"/>
      <c r="L89" s="9"/>
      <c r="M89" s="9"/>
      <c r="N89" s="9"/>
      <c r="O89" s="9"/>
      <c r="P89" s="9"/>
      <c r="Q89" s="9"/>
    </row>
    <row r="90" spans="1:17" ht="15" customHeight="1" x14ac:dyDescent="0.2">
      <c r="A90" s="9"/>
      <c r="B90" s="9"/>
      <c r="C90" s="9"/>
      <c r="D90" s="9"/>
      <c r="E90" s="9"/>
      <c r="F90" s="9"/>
      <c r="G90" s="9"/>
      <c r="H90" s="9"/>
      <c r="I90" s="9"/>
      <c r="J90" s="9"/>
      <c r="K90" s="9"/>
      <c r="L90" s="9"/>
      <c r="M90" s="9"/>
      <c r="N90" s="9"/>
      <c r="O90" s="9"/>
      <c r="P90" s="9"/>
      <c r="Q90" s="9"/>
    </row>
    <row r="91" spans="1:17" ht="15" customHeight="1" x14ac:dyDescent="0.2">
      <c r="A91" s="9"/>
      <c r="B91" s="9"/>
      <c r="C91" s="9"/>
      <c r="D91" s="9"/>
      <c r="E91" s="9"/>
      <c r="F91" s="13"/>
      <c r="G91" s="14"/>
      <c r="H91" s="9"/>
      <c r="I91" s="15"/>
      <c r="J91" s="15"/>
      <c r="K91" s="15"/>
      <c r="L91" s="9"/>
      <c r="M91" s="9"/>
      <c r="N91" s="15"/>
      <c r="O91" s="9"/>
      <c r="P91" s="9"/>
      <c r="Q91" s="9"/>
    </row>
    <row r="92" spans="1:17" ht="15" customHeight="1" x14ac:dyDescent="0.2">
      <c r="A92" s="9"/>
      <c r="B92" s="9"/>
      <c r="C92" s="9"/>
      <c r="D92" s="9"/>
      <c r="E92" s="9"/>
      <c r="F92" s="13"/>
      <c r="G92" s="9"/>
      <c r="H92" s="9"/>
      <c r="I92" s="15"/>
      <c r="J92" s="15"/>
      <c r="K92" s="15"/>
      <c r="L92" s="9"/>
      <c r="M92" s="15"/>
      <c r="N92" s="9"/>
      <c r="O92" s="15"/>
      <c r="P92" s="9"/>
      <c r="Q92" s="9"/>
    </row>
    <row r="93" spans="1:17" ht="15" customHeight="1" x14ac:dyDescent="0.2">
      <c r="A93" s="9"/>
      <c r="B93" s="9"/>
      <c r="C93" s="9"/>
      <c r="D93" s="9"/>
      <c r="E93" s="9"/>
      <c r="F93" s="13"/>
      <c r="G93" s="14"/>
      <c r="H93" s="9"/>
      <c r="I93" s="15"/>
      <c r="J93" s="15"/>
      <c r="K93" s="15"/>
      <c r="L93" s="9"/>
      <c r="M93" s="9"/>
      <c r="N93" s="15"/>
      <c r="O93" s="9"/>
      <c r="P93" s="9"/>
      <c r="Q93" s="9"/>
    </row>
    <row r="94" spans="1:17" ht="15" customHeight="1" x14ac:dyDescent="0.2">
      <c r="A94" s="9"/>
      <c r="B94" s="9"/>
      <c r="C94" s="9"/>
      <c r="D94" s="9"/>
      <c r="E94" s="9"/>
      <c r="F94" s="13"/>
      <c r="G94" s="9"/>
      <c r="H94" s="9"/>
      <c r="I94" s="15"/>
      <c r="J94" s="15"/>
      <c r="K94" s="15"/>
      <c r="L94" s="9"/>
      <c r="M94" s="15"/>
      <c r="N94" s="9"/>
      <c r="O94" s="15"/>
      <c r="P94" s="9"/>
      <c r="Q94" s="9"/>
    </row>
    <row r="95" spans="1:17" ht="15" customHeight="1" x14ac:dyDescent="0.2">
      <c r="A95" s="9"/>
      <c r="B95" s="9"/>
      <c r="C95" s="9"/>
      <c r="D95" s="9"/>
      <c r="E95" s="9"/>
      <c r="F95" s="13"/>
      <c r="G95" s="14"/>
      <c r="H95" s="9"/>
      <c r="I95" s="15"/>
      <c r="J95" s="15"/>
      <c r="K95" s="15"/>
      <c r="L95" s="9"/>
      <c r="M95" s="9"/>
      <c r="N95" s="15"/>
      <c r="O95" s="9"/>
      <c r="P95" s="9"/>
      <c r="Q95" s="9"/>
    </row>
    <row r="96" spans="1:17" ht="15" customHeight="1" x14ac:dyDescent="0.2">
      <c r="A96" s="9"/>
      <c r="B96" s="9"/>
      <c r="C96" s="9"/>
      <c r="D96" s="9"/>
      <c r="E96" s="9"/>
      <c r="F96" s="13"/>
      <c r="G96" s="9"/>
      <c r="H96" s="9"/>
      <c r="I96" s="15"/>
      <c r="J96" s="15"/>
      <c r="K96" s="15"/>
      <c r="L96" s="9"/>
      <c r="M96" s="15"/>
      <c r="N96" s="9"/>
      <c r="O96" s="15"/>
      <c r="P96" s="9"/>
      <c r="Q96" s="9"/>
    </row>
    <row r="97" spans="1:17" ht="15" customHeight="1" x14ac:dyDescent="0.2">
      <c r="A97" s="9"/>
      <c r="B97" s="9"/>
      <c r="C97" s="9"/>
      <c r="D97" s="9"/>
      <c r="E97" s="9"/>
      <c r="F97" s="13"/>
      <c r="G97" s="14"/>
      <c r="H97" s="9"/>
      <c r="I97" s="15"/>
      <c r="J97" s="15"/>
      <c r="K97" s="15"/>
      <c r="L97" s="9"/>
      <c r="M97" s="9"/>
      <c r="N97" s="15"/>
      <c r="O97" s="9"/>
      <c r="P97" s="9"/>
      <c r="Q97" s="9"/>
    </row>
    <row r="98" spans="1:17" ht="15" customHeight="1" x14ac:dyDescent="0.2">
      <c r="A98" s="9"/>
      <c r="B98" s="9"/>
      <c r="C98" s="9"/>
      <c r="D98" s="9"/>
      <c r="E98" s="9"/>
      <c r="F98" s="13"/>
      <c r="G98" s="9"/>
      <c r="H98" s="9"/>
      <c r="I98" s="15"/>
      <c r="J98" s="15"/>
      <c r="K98" s="15"/>
      <c r="L98" s="9"/>
      <c r="M98" s="15"/>
      <c r="N98" s="9"/>
      <c r="O98" s="15"/>
      <c r="P98" s="9"/>
      <c r="Q98" s="9"/>
    </row>
    <row r="99" spans="1:17" ht="15" customHeight="1" x14ac:dyDescent="0.2">
      <c r="A99" s="9"/>
      <c r="B99" s="9"/>
      <c r="C99" s="9"/>
      <c r="D99" s="9"/>
      <c r="E99" s="9"/>
      <c r="F99" s="13"/>
      <c r="G99" s="14"/>
      <c r="H99" s="9"/>
      <c r="I99" s="15"/>
      <c r="J99" s="15"/>
      <c r="K99" s="15"/>
      <c r="L99" s="9"/>
      <c r="M99" s="9"/>
      <c r="N99" s="15"/>
      <c r="O99" s="9"/>
      <c r="P99" s="9"/>
      <c r="Q99" s="9"/>
    </row>
    <row r="100" spans="1:17" ht="15" customHeight="1" x14ac:dyDescent="0.2">
      <c r="A100" s="9"/>
      <c r="B100" s="9"/>
      <c r="C100" s="9"/>
      <c r="D100" s="9"/>
      <c r="E100" s="9"/>
      <c r="F100" s="13"/>
      <c r="G100" s="9"/>
      <c r="H100" s="9"/>
      <c r="I100" s="15"/>
      <c r="J100" s="15"/>
      <c r="K100" s="15"/>
      <c r="L100" s="9"/>
      <c r="M100" s="15"/>
      <c r="N100" s="9"/>
      <c r="O100" s="15"/>
      <c r="P100" s="9"/>
      <c r="Q100" s="9"/>
    </row>
    <row r="101" spans="1:17" ht="15" customHeight="1" x14ac:dyDescent="0.2">
      <c r="A101" s="9"/>
      <c r="B101" s="9"/>
      <c r="C101" s="9"/>
      <c r="D101" s="9"/>
      <c r="E101" s="9"/>
      <c r="F101" s="13"/>
      <c r="G101" s="14"/>
      <c r="H101" s="9"/>
      <c r="I101" s="15"/>
      <c r="J101" s="15"/>
      <c r="K101" s="15"/>
      <c r="L101" s="9"/>
      <c r="M101" s="9"/>
      <c r="N101" s="15"/>
      <c r="O101" s="9"/>
      <c r="P101" s="9"/>
      <c r="Q101" s="9"/>
    </row>
    <row r="102" spans="1:17" ht="15" customHeight="1" x14ac:dyDescent="0.2">
      <c r="A102" s="9"/>
      <c r="B102" s="9"/>
      <c r="C102" s="9"/>
      <c r="D102" s="9"/>
      <c r="E102" s="9"/>
      <c r="F102" s="13"/>
      <c r="G102" s="9"/>
      <c r="H102" s="9"/>
      <c r="I102" s="15"/>
      <c r="J102" s="15"/>
      <c r="K102" s="15"/>
      <c r="L102" s="9"/>
      <c r="M102" s="15"/>
      <c r="N102" s="9"/>
      <c r="O102" s="15"/>
      <c r="P102" s="9"/>
      <c r="Q102" s="9"/>
    </row>
    <row r="103" spans="1:17" ht="15" customHeight="1" x14ac:dyDescent="0.2">
      <c r="A103" s="9"/>
      <c r="B103" s="9"/>
      <c r="C103" s="9"/>
      <c r="D103" s="9"/>
      <c r="E103" s="9"/>
      <c r="F103" s="13"/>
      <c r="G103" s="14"/>
      <c r="H103" s="9"/>
      <c r="I103" s="15"/>
      <c r="J103" s="15"/>
      <c r="K103" s="15"/>
      <c r="L103" s="9"/>
      <c r="M103" s="9"/>
      <c r="N103" s="15"/>
      <c r="O103" s="9"/>
      <c r="P103" s="9"/>
      <c r="Q103" s="9"/>
    </row>
    <row r="104" spans="1:17" ht="15" customHeight="1" x14ac:dyDescent="0.2">
      <c r="A104" s="9"/>
      <c r="B104" s="9"/>
      <c r="C104" s="9"/>
      <c r="D104" s="9"/>
      <c r="E104" s="9"/>
      <c r="F104" s="13"/>
      <c r="G104" s="9"/>
      <c r="H104" s="9"/>
      <c r="I104" s="15"/>
      <c r="J104" s="15"/>
      <c r="K104" s="15"/>
      <c r="L104" s="9"/>
      <c r="M104" s="15"/>
      <c r="N104" s="9"/>
      <c r="O104" s="15"/>
      <c r="P104" s="9"/>
      <c r="Q104" s="9"/>
    </row>
    <row r="105" spans="1:17" ht="15" customHeight="1" x14ac:dyDescent="0.2">
      <c r="A105" s="9"/>
      <c r="B105" s="9"/>
      <c r="C105" s="9"/>
      <c r="D105" s="9"/>
      <c r="E105" s="9"/>
      <c r="F105" s="13"/>
      <c r="G105" s="14"/>
      <c r="H105" s="9"/>
      <c r="I105" s="15"/>
      <c r="J105" s="15"/>
      <c r="K105" s="15"/>
      <c r="L105" s="9"/>
      <c r="M105" s="9"/>
      <c r="N105" s="15"/>
      <c r="O105" s="9"/>
      <c r="P105" s="9"/>
      <c r="Q105" s="9"/>
    </row>
    <row r="106" spans="1:17" ht="15" customHeight="1" x14ac:dyDescent="0.2">
      <c r="A106" s="9"/>
      <c r="B106" s="9"/>
      <c r="C106" s="9"/>
      <c r="D106" s="9"/>
      <c r="E106" s="9"/>
      <c r="F106" s="13"/>
      <c r="G106" s="9"/>
      <c r="H106" s="9"/>
      <c r="I106" s="15"/>
      <c r="J106" s="15"/>
      <c r="K106" s="15"/>
      <c r="L106" s="9"/>
      <c r="M106" s="15"/>
      <c r="N106" s="9"/>
      <c r="O106" s="15"/>
      <c r="P106" s="9"/>
      <c r="Q106" s="9"/>
    </row>
    <row r="107" spans="1:17" ht="15" customHeight="1" x14ac:dyDescent="0.2">
      <c r="A107" s="9"/>
      <c r="B107" s="9"/>
      <c r="C107" s="9"/>
      <c r="D107" s="9"/>
      <c r="E107" s="9"/>
      <c r="F107" s="13"/>
      <c r="G107" s="14"/>
      <c r="H107" s="9"/>
      <c r="I107" s="15"/>
      <c r="J107" s="15"/>
      <c r="K107" s="15"/>
      <c r="L107" s="9"/>
      <c r="M107" s="9"/>
      <c r="N107" s="15"/>
      <c r="O107" s="9"/>
      <c r="P107" s="9"/>
      <c r="Q107" s="9"/>
    </row>
    <row r="108" spans="1:17" ht="15" customHeight="1" x14ac:dyDescent="0.2">
      <c r="A108" s="9"/>
      <c r="B108" s="9"/>
      <c r="C108" s="9"/>
      <c r="D108" s="9"/>
      <c r="E108" s="9"/>
      <c r="F108" s="13"/>
      <c r="G108" s="9"/>
      <c r="H108" s="9"/>
      <c r="I108" s="15"/>
      <c r="J108" s="15"/>
      <c r="K108" s="15"/>
      <c r="L108" s="9"/>
      <c r="M108" s="15"/>
      <c r="N108" s="9"/>
      <c r="O108" s="15"/>
      <c r="P108" s="9"/>
      <c r="Q108" s="9"/>
    </row>
    <row r="109" spans="1:17" ht="15" customHeight="1" x14ac:dyDescent="0.2">
      <c r="A109" s="9"/>
      <c r="B109" s="9"/>
      <c r="C109" s="9"/>
      <c r="D109" s="9"/>
      <c r="E109" s="9"/>
      <c r="F109" s="13"/>
      <c r="G109" s="14"/>
      <c r="H109" s="9"/>
      <c r="I109" s="15"/>
      <c r="J109" s="15"/>
      <c r="K109" s="15"/>
      <c r="L109" s="9"/>
      <c r="M109" s="9"/>
      <c r="N109" s="15"/>
      <c r="O109" s="9"/>
      <c r="P109" s="9"/>
      <c r="Q109" s="9"/>
    </row>
    <row r="110" spans="1:17" ht="15" customHeight="1" x14ac:dyDescent="0.2">
      <c r="A110" s="9"/>
      <c r="B110" s="9"/>
      <c r="C110" s="9"/>
      <c r="D110" s="9"/>
      <c r="E110" s="9"/>
      <c r="F110" s="13"/>
      <c r="G110" s="9"/>
      <c r="H110" s="9"/>
      <c r="I110" s="15"/>
      <c r="J110" s="15"/>
      <c r="K110" s="15"/>
      <c r="L110" s="9"/>
      <c r="M110" s="15"/>
      <c r="N110" s="9"/>
      <c r="O110" s="15"/>
      <c r="P110" s="9"/>
      <c r="Q110" s="9"/>
    </row>
    <row r="111" spans="1:17" ht="15" customHeight="1" x14ac:dyDescent="0.2">
      <c r="A111" s="9"/>
      <c r="B111" s="9"/>
      <c r="C111" s="9"/>
      <c r="D111" s="9"/>
      <c r="E111" s="9"/>
      <c r="F111" s="13"/>
      <c r="G111" s="14"/>
      <c r="H111" s="9"/>
      <c r="I111" s="15"/>
      <c r="J111" s="15"/>
      <c r="K111" s="15"/>
      <c r="L111" s="9"/>
      <c r="M111" s="9"/>
      <c r="N111" s="15"/>
      <c r="O111" s="9"/>
      <c r="P111" s="9"/>
      <c r="Q111" s="9"/>
    </row>
    <row r="112" spans="1:17" ht="15" customHeight="1" x14ac:dyDescent="0.2">
      <c r="A112" s="9"/>
      <c r="B112" s="9"/>
      <c r="C112" s="9"/>
      <c r="D112" s="9"/>
      <c r="E112" s="9"/>
      <c r="F112" s="13"/>
      <c r="G112" s="9"/>
      <c r="H112" s="9"/>
      <c r="I112" s="15"/>
      <c r="J112" s="15"/>
      <c r="K112" s="15"/>
      <c r="L112" s="9"/>
      <c r="M112" s="15"/>
      <c r="N112" s="9"/>
      <c r="O112" s="15"/>
      <c r="P112" s="9"/>
      <c r="Q112" s="9"/>
    </row>
    <row r="113" spans="1:17" ht="15" customHeight="1" x14ac:dyDescent="0.2">
      <c r="A113" s="9"/>
      <c r="B113" s="9"/>
      <c r="C113" s="9"/>
      <c r="D113" s="9"/>
      <c r="E113" s="9"/>
      <c r="F113" s="13"/>
      <c r="G113" s="14"/>
      <c r="H113" s="9"/>
      <c r="I113" s="15"/>
      <c r="J113" s="15"/>
      <c r="K113" s="15"/>
      <c r="L113" s="9"/>
      <c r="M113" s="9"/>
      <c r="N113" s="15"/>
      <c r="O113" s="9"/>
      <c r="P113" s="9"/>
      <c r="Q113" s="9"/>
    </row>
    <row r="114" spans="1:17" ht="15" customHeight="1" x14ac:dyDescent="0.2">
      <c r="A114" s="9"/>
      <c r="B114" s="9"/>
      <c r="C114" s="9"/>
      <c r="D114" s="9"/>
      <c r="E114" s="9"/>
      <c r="F114" s="13"/>
      <c r="G114" s="9"/>
      <c r="H114" s="9"/>
      <c r="I114" s="15"/>
      <c r="J114" s="15"/>
      <c r="K114" s="15"/>
      <c r="L114" s="9"/>
      <c r="M114" s="15"/>
      <c r="N114" s="9"/>
      <c r="O114" s="15"/>
      <c r="P114" s="9"/>
      <c r="Q114" s="9"/>
    </row>
    <row r="115" spans="1:17" ht="15" customHeight="1" x14ac:dyDescent="0.2">
      <c r="A115" s="9"/>
      <c r="B115" s="9"/>
      <c r="C115" s="9"/>
      <c r="D115" s="9"/>
      <c r="E115" s="9"/>
      <c r="F115" s="13"/>
      <c r="G115" s="14"/>
      <c r="H115" s="9"/>
      <c r="I115" s="15"/>
      <c r="J115" s="15"/>
      <c r="K115" s="15"/>
      <c r="L115" s="9"/>
      <c r="M115" s="9"/>
      <c r="N115" s="15"/>
      <c r="O115" s="9"/>
      <c r="P115" s="9"/>
      <c r="Q115" s="9"/>
    </row>
    <row r="116" spans="1:17" ht="15" customHeight="1" x14ac:dyDescent="0.2">
      <c r="A116" s="9"/>
      <c r="B116" s="9"/>
      <c r="C116" s="9"/>
      <c r="D116" s="9"/>
      <c r="E116" s="9"/>
      <c r="F116" s="13"/>
      <c r="G116" s="9"/>
      <c r="H116" s="9"/>
      <c r="I116" s="15"/>
      <c r="J116" s="15"/>
      <c r="K116" s="15"/>
      <c r="L116" s="9"/>
      <c r="M116" s="15"/>
      <c r="N116" s="9"/>
      <c r="O116" s="15"/>
      <c r="P116" s="9"/>
      <c r="Q116" s="9"/>
    </row>
    <row r="117" spans="1:17" ht="15" customHeight="1" x14ac:dyDescent="0.2">
      <c r="A117" s="9"/>
      <c r="B117" s="9"/>
      <c r="C117" s="9"/>
      <c r="D117" s="9"/>
      <c r="E117" s="9"/>
      <c r="F117" s="13"/>
      <c r="G117" s="14"/>
      <c r="H117" s="9"/>
      <c r="I117" s="15"/>
      <c r="J117" s="15"/>
      <c r="K117" s="15"/>
      <c r="L117" s="9"/>
      <c r="M117" s="9"/>
      <c r="N117" s="15"/>
      <c r="O117" s="9"/>
      <c r="P117" s="9"/>
      <c r="Q117" s="9"/>
    </row>
    <row r="118" spans="1:17" ht="15" customHeight="1" x14ac:dyDescent="0.2">
      <c r="A118" s="9"/>
      <c r="B118" s="9"/>
      <c r="C118" s="9"/>
      <c r="D118" s="9"/>
      <c r="E118" s="9"/>
      <c r="F118" s="13"/>
      <c r="G118" s="9"/>
      <c r="H118" s="9"/>
      <c r="I118" s="15"/>
      <c r="J118" s="15"/>
      <c r="K118" s="15"/>
      <c r="L118" s="9"/>
      <c r="M118" s="15"/>
      <c r="N118" s="9"/>
      <c r="O118" s="15"/>
      <c r="P118" s="9"/>
      <c r="Q118" s="9"/>
    </row>
    <row r="119" spans="1:17" ht="15" customHeight="1" x14ac:dyDescent="0.2">
      <c r="A119" s="9"/>
      <c r="B119" s="9"/>
      <c r="C119" s="9"/>
      <c r="D119" s="9"/>
      <c r="E119" s="9"/>
      <c r="F119" s="13"/>
      <c r="G119" s="14"/>
      <c r="H119" s="9"/>
      <c r="I119" s="15"/>
      <c r="J119" s="15"/>
      <c r="K119" s="15"/>
      <c r="L119" s="9"/>
      <c r="M119" s="9"/>
      <c r="N119" s="15"/>
      <c r="O119" s="9"/>
      <c r="P119" s="9"/>
      <c r="Q119" s="9"/>
    </row>
    <row r="120" spans="1:17" ht="15" customHeight="1" x14ac:dyDescent="0.2">
      <c r="A120" s="9"/>
      <c r="B120" s="9"/>
      <c r="C120" s="9"/>
      <c r="D120" s="9"/>
      <c r="E120" s="9"/>
      <c r="F120" s="13"/>
      <c r="G120" s="9"/>
      <c r="H120" s="9"/>
      <c r="I120" s="15"/>
      <c r="J120" s="15"/>
      <c r="K120" s="15"/>
      <c r="L120" s="9"/>
      <c r="M120" s="15"/>
      <c r="N120" s="9"/>
      <c r="O120" s="15"/>
      <c r="P120" s="9"/>
      <c r="Q120" s="9"/>
    </row>
    <row r="121" spans="1:17" ht="15" customHeight="1" x14ac:dyDescent="0.2">
      <c r="A121" s="9"/>
      <c r="B121" s="9"/>
      <c r="C121" s="9"/>
      <c r="D121" s="9"/>
      <c r="E121" s="9"/>
      <c r="F121" s="13"/>
      <c r="G121" s="14"/>
      <c r="H121" s="9"/>
      <c r="I121" s="15"/>
      <c r="J121" s="15"/>
      <c r="K121" s="15"/>
      <c r="L121" s="9"/>
      <c r="M121" s="9"/>
      <c r="N121" s="15"/>
      <c r="O121" s="9"/>
      <c r="P121" s="9"/>
      <c r="Q121" s="9"/>
    </row>
    <row r="122" spans="1:17" ht="15" customHeight="1" x14ac:dyDescent="0.2">
      <c r="A122" s="9"/>
      <c r="B122" s="9"/>
      <c r="C122" s="9"/>
      <c r="D122" s="9"/>
      <c r="E122" s="9"/>
      <c r="F122" s="13"/>
      <c r="G122" s="9"/>
      <c r="H122" s="9"/>
      <c r="I122" s="15"/>
      <c r="J122" s="15"/>
      <c r="K122" s="15"/>
      <c r="L122" s="9"/>
      <c r="M122" s="15"/>
      <c r="N122" s="9"/>
      <c r="O122" s="15"/>
      <c r="P122" s="9"/>
      <c r="Q122" s="9"/>
    </row>
    <row r="123" spans="1:17" ht="15" customHeight="1" x14ac:dyDescent="0.2">
      <c r="A123" s="9"/>
      <c r="B123" s="9"/>
      <c r="C123" s="9"/>
      <c r="D123" s="9"/>
      <c r="E123" s="9"/>
      <c r="F123" s="13"/>
      <c r="G123" s="14"/>
      <c r="H123" s="9"/>
      <c r="I123" s="15"/>
      <c r="J123" s="15"/>
      <c r="K123" s="15"/>
      <c r="L123" s="9"/>
      <c r="M123" s="9"/>
      <c r="N123" s="15"/>
      <c r="O123" s="9"/>
      <c r="P123" s="9"/>
      <c r="Q123" s="9"/>
    </row>
    <row r="124" spans="1:17" ht="15" customHeight="1" x14ac:dyDescent="0.2">
      <c r="A124" s="9"/>
      <c r="B124" s="9"/>
      <c r="C124" s="9"/>
      <c r="D124" s="9"/>
      <c r="E124" s="9"/>
      <c r="F124" s="13"/>
      <c r="G124" s="9"/>
      <c r="H124" s="9"/>
      <c r="I124" s="15"/>
      <c r="J124" s="15"/>
      <c r="K124" s="15"/>
      <c r="L124" s="9"/>
      <c r="M124" s="15"/>
      <c r="N124" s="9"/>
      <c r="O124" s="15"/>
      <c r="P124" s="9"/>
      <c r="Q124" s="9"/>
    </row>
    <row r="125" spans="1:17" ht="15" customHeight="1" x14ac:dyDescent="0.2">
      <c r="A125" s="9"/>
      <c r="B125" s="9"/>
      <c r="C125" s="9"/>
      <c r="D125" s="9"/>
      <c r="E125" s="9"/>
      <c r="F125" s="13"/>
      <c r="G125" s="14"/>
      <c r="H125" s="9"/>
      <c r="I125" s="15"/>
      <c r="J125" s="15"/>
      <c r="K125" s="15"/>
      <c r="L125" s="9"/>
      <c r="M125" s="9"/>
      <c r="N125" s="15"/>
      <c r="O125" s="9"/>
      <c r="P125" s="9"/>
      <c r="Q125" s="9"/>
    </row>
    <row r="126" spans="1:17" ht="15" customHeight="1" x14ac:dyDescent="0.2">
      <c r="A126" s="9"/>
      <c r="B126" s="9"/>
      <c r="C126" s="9"/>
      <c r="D126" s="9"/>
      <c r="E126" s="9"/>
      <c r="F126" s="13"/>
      <c r="G126" s="9"/>
      <c r="H126" s="9"/>
      <c r="I126" s="15"/>
      <c r="J126" s="15"/>
      <c r="K126" s="15"/>
      <c r="L126" s="9"/>
      <c r="M126" s="15"/>
      <c r="N126" s="9"/>
      <c r="O126" s="15"/>
      <c r="P126" s="9"/>
      <c r="Q126" s="9"/>
    </row>
    <row r="127" spans="1:17" ht="15" customHeight="1" x14ac:dyDescent="0.2">
      <c r="A127" s="9"/>
      <c r="B127" s="9"/>
      <c r="C127" s="9"/>
      <c r="D127" s="9"/>
      <c r="E127" s="9"/>
      <c r="F127" s="13"/>
      <c r="G127" s="14"/>
      <c r="H127" s="9"/>
      <c r="I127" s="15"/>
      <c r="J127" s="15"/>
      <c r="K127" s="15"/>
      <c r="L127" s="9"/>
      <c r="M127" s="9"/>
      <c r="N127" s="15"/>
      <c r="O127" s="9"/>
      <c r="P127" s="9"/>
      <c r="Q127" s="9"/>
    </row>
    <row r="128" spans="1:17" ht="15" customHeight="1" x14ac:dyDescent="0.2">
      <c r="A128" s="9"/>
      <c r="B128" s="9"/>
      <c r="C128" s="9"/>
      <c r="D128" s="9"/>
      <c r="E128" s="9"/>
      <c r="F128" s="13"/>
      <c r="G128" s="9"/>
      <c r="H128" s="9"/>
      <c r="I128" s="15"/>
      <c r="J128" s="15"/>
      <c r="K128" s="15"/>
      <c r="L128" s="9"/>
      <c r="M128" s="15"/>
      <c r="N128" s="9"/>
      <c r="O128" s="15"/>
      <c r="P128" s="9"/>
      <c r="Q128" s="9"/>
    </row>
    <row r="129" spans="1:17" ht="15" customHeight="1" x14ac:dyDescent="0.2">
      <c r="A129" s="9"/>
      <c r="B129" s="9"/>
      <c r="C129" s="9"/>
      <c r="D129" s="9"/>
      <c r="E129" s="9"/>
      <c r="F129" s="13"/>
      <c r="G129" s="14"/>
      <c r="H129" s="9"/>
      <c r="I129" s="15"/>
      <c r="J129" s="15"/>
      <c r="K129" s="15"/>
      <c r="L129" s="9"/>
      <c r="M129" s="9"/>
      <c r="N129" s="15"/>
      <c r="O129" s="9"/>
      <c r="P129" s="9"/>
      <c r="Q129" s="9"/>
    </row>
    <row r="130" spans="1:17" ht="15" customHeight="1" x14ac:dyDescent="0.2">
      <c r="A130" s="9"/>
      <c r="B130" s="9"/>
      <c r="C130" s="9"/>
      <c r="D130" s="9"/>
      <c r="E130" s="9"/>
      <c r="F130" s="13"/>
      <c r="G130" s="9"/>
      <c r="H130" s="9"/>
      <c r="I130" s="15"/>
      <c r="J130" s="15"/>
      <c r="K130" s="15"/>
      <c r="L130" s="9"/>
      <c r="M130" s="15"/>
      <c r="N130" s="9"/>
      <c r="O130" s="15"/>
      <c r="P130" s="9"/>
      <c r="Q130" s="9"/>
    </row>
    <row r="131" spans="1:17" ht="15" customHeight="1" x14ac:dyDescent="0.2">
      <c r="A131" s="9"/>
      <c r="B131" s="9"/>
      <c r="C131" s="9"/>
      <c r="D131" s="9"/>
      <c r="E131" s="9"/>
      <c r="F131" s="13"/>
      <c r="G131" s="14"/>
      <c r="H131" s="9"/>
      <c r="I131" s="15"/>
      <c r="J131" s="15"/>
      <c r="K131" s="15"/>
      <c r="L131" s="9"/>
      <c r="M131" s="9"/>
      <c r="N131" s="15"/>
      <c r="O131" s="9"/>
      <c r="P131" s="9"/>
      <c r="Q131" s="9"/>
    </row>
    <row r="132" spans="1:17" ht="15" customHeight="1" x14ac:dyDescent="0.2">
      <c r="A132" s="9"/>
      <c r="B132" s="9"/>
      <c r="C132" s="9"/>
      <c r="D132" s="9"/>
      <c r="E132" s="9"/>
      <c r="F132" s="13"/>
      <c r="G132" s="9"/>
      <c r="H132" s="9"/>
      <c r="I132" s="15"/>
      <c r="J132" s="15"/>
      <c r="K132" s="15"/>
      <c r="L132" s="9"/>
      <c r="M132" s="15"/>
      <c r="N132" s="9"/>
      <c r="O132" s="15"/>
      <c r="P132" s="9"/>
      <c r="Q132" s="9"/>
    </row>
    <row r="133" spans="1:17" ht="15" customHeight="1" x14ac:dyDescent="0.2">
      <c r="A133" s="9"/>
      <c r="B133" s="9"/>
      <c r="C133" s="9"/>
      <c r="D133" s="9"/>
      <c r="E133" s="9"/>
      <c r="F133" s="13"/>
      <c r="G133" s="14"/>
      <c r="H133" s="9"/>
      <c r="I133" s="15"/>
      <c r="J133" s="15"/>
      <c r="K133" s="15"/>
      <c r="L133" s="9"/>
      <c r="M133" s="9"/>
      <c r="N133" s="15"/>
      <c r="O133" s="9"/>
      <c r="P133" s="9"/>
      <c r="Q133" s="9"/>
    </row>
    <row r="134" spans="1:17" ht="15" customHeight="1" x14ac:dyDescent="0.2">
      <c r="A134" s="9"/>
      <c r="B134" s="9"/>
      <c r="C134" s="9"/>
      <c r="D134" s="9"/>
      <c r="E134" s="9"/>
      <c r="F134" s="13"/>
      <c r="G134" s="9"/>
      <c r="H134" s="9"/>
      <c r="I134" s="15"/>
      <c r="J134" s="15"/>
      <c r="K134" s="15"/>
      <c r="L134" s="9"/>
      <c r="M134" s="15"/>
      <c r="N134" s="9"/>
      <c r="O134" s="15"/>
      <c r="P134" s="9"/>
      <c r="Q134" s="9"/>
    </row>
    <row r="135" spans="1:17" ht="15" customHeight="1" x14ac:dyDescent="0.2">
      <c r="A135" s="9"/>
      <c r="B135" s="9"/>
      <c r="C135" s="9"/>
      <c r="D135" s="9"/>
      <c r="E135" s="9"/>
      <c r="F135" s="13"/>
      <c r="G135" s="14"/>
      <c r="H135" s="9"/>
      <c r="I135" s="15"/>
      <c r="J135" s="15"/>
      <c r="K135" s="15"/>
      <c r="L135" s="9"/>
      <c r="M135" s="9"/>
      <c r="N135" s="15"/>
      <c r="O135" s="9"/>
      <c r="P135" s="9"/>
      <c r="Q135" s="9"/>
    </row>
    <row r="136" spans="1:17" ht="15" customHeight="1" x14ac:dyDescent="0.2">
      <c r="A136" s="9"/>
      <c r="B136" s="9"/>
      <c r="C136" s="9"/>
      <c r="D136" s="9"/>
      <c r="E136" s="9"/>
      <c r="F136" s="13"/>
      <c r="G136" s="9"/>
      <c r="H136" s="9"/>
      <c r="I136" s="15"/>
      <c r="J136" s="15"/>
      <c r="K136" s="15"/>
      <c r="L136" s="9"/>
      <c r="M136" s="15"/>
      <c r="N136" s="9"/>
      <c r="O136" s="15"/>
      <c r="P136" s="9"/>
      <c r="Q136" s="9"/>
    </row>
    <row r="137" spans="1:17" ht="15" customHeight="1" x14ac:dyDescent="0.2">
      <c r="A137" s="9"/>
      <c r="B137" s="9"/>
      <c r="C137" s="9"/>
      <c r="D137" s="9"/>
      <c r="E137" s="9"/>
      <c r="F137" s="13"/>
      <c r="G137" s="14"/>
      <c r="H137" s="9"/>
      <c r="I137" s="15"/>
      <c r="J137" s="15"/>
      <c r="K137" s="15"/>
      <c r="L137" s="9"/>
      <c r="M137" s="9"/>
      <c r="N137" s="15"/>
      <c r="O137" s="9"/>
      <c r="P137" s="9"/>
      <c r="Q137" s="9"/>
    </row>
    <row r="138" spans="1:17" ht="15" customHeight="1" x14ac:dyDescent="0.2">
      <c r="A138" s="9"/>
      <c r="B138" s="9"/>
      <c r="C138" s="9"/>
      <c r="D138" s="9"/>
      <c r="E138" s="9"/>
      <c r="F138" s="13"/>
      <c r="G138" s="9"/>
      <c r="H138" s="9"/>
      <c r="I138" s="15"/>
      <c r="J138" s="15"/>
      <c r="K138" s="15"/>
      <c r="L138" s="9"/>
      <c r="M138" s="15"/>
      <c r="N138" s="9"/>
      <c r="O138" s="15"/>
      <c r="P138" s="9"/>
      <c r="Q138" s="9"/>
    </row>
    <row r="139" spans="1:17" ht="15" customHeight="1" x14ac:dyDescent="0.2">
      <c r="A139" s="9"/>
      <c r="B139" s="9"/>
      <c r="C139" s="9"/>
      <c r="D139" s="9"/>
      <c r="E139" s="9"/>
      <c r="F139" s="13"/>
      <c r="G139" s="14"/>
      <c r="H139" s="9"/>
      <c r="I139" s="15"/>
      <c r="J139" s="15"/>
      <c r="K139" s="15"/>
      <c r="L139" s="9"/>
      <c r="M139" s="9"/>
      <c r="N139" s="15"/>
      <c r="O139" s="9"/>
      <c r="P139" s="9"/>
      <c r="Q139" s="9"/>
    </row>
    <row r="140" spans="1:17" ht="15" customHeight="1" x14ac:dyDescent="0.2">
      <c r="A140" s="9"/>
      <c r="B140" s="9"/>
      <c r="C140" s="9"/>
      <c r="D140" s="9"/>
      <c r="E140" s="9"/>
      <c r="F140" s="13"/>
      <c r="G140" s="9"/>
      <c r="H140" s="9"/>
      <c r="I140" s="15"/>
      <c r="J140" s="15"/>
      <c r="K140" s="15"/>
      <c r="L140" s="9"/>
      <c r="M140" s="15"/>
      <c r="N140" s="9"/>
      <c r="O140" s="15"/>
      <c r="P140" s="9"/>
      <c r="Q140" s="9"/>
    </row>
    <row r="141" spans="1:17" ht="15" customHeight="1" x14ac:dyDescent="0.2">
      <c r="A141" s="9"/>
      <c r="B141" s="9"/>
      <c r="C141" s="9"/>
      <c r="D141" s="9"/>
      <c r="E141" s="9"/>
      <c r="F141" s="13"/>
      <c r="G141" s="14"/>
      <c r="H141" s="9"/>
      <c r="I141" s="15"/>
      <c r="J141" s="15"/>
      <c r="K141" s="15"/>
      <c r="L141" s="9"/>
      <c r="M141" s="9"/>
      <c r="N141" s="15"/>
      <c r="O141" s="9"/>
      <c r="P141" s="9"/>
      <c r="Q141" s="9"/>
    </row>
    <row r="142" spans="1:17" ht="15" customHeight="1" x14ac:dyDescent="0.2">
      <c r="A142" s="9"/>
      <c r="B142" s="9"/>
      <c r="C142" s="9"/>
      <c r="D142" s="9"/>
      <c r="E142" s="9"/>
      <c r="F142" s="13"/>
      <c r="G142" s="9"/>
      <c r="H142" s="9"/>
      <c r="I142" s="15"/>
      <c r="J142" s="15"/>
      <c r="K142" s="15"/>
      <c r="L142" s="9"/>
      <c r="M142" s="15"/>
      <c r="N142" s="9"/>
      <c r="O142" s="15"/>
      <c r="P142" s="9"/>
      <c r="Q142" s="9"/>
    </row>
    <row r="143" spans="1:17" ht="15" customHeight="1" x14ac:dyDescent="0.2">
      <c r="A143" s="9"/>
      <c r="B143" s="9"/>
      <c r="C143" s="9"/>
      <c r="D143" s="9"/>
      <c r="E143" s="9"/>
      <c r="F143" s="13"/>
      <c r="G143" s="14"/>
      <c r="H143" s="9"/>
      <c r="I143" s="15"/>
      <c r="J143" s="15"/>
      <c r="K143" s="15"/>
      <c r="L143" s="9"/>
      <c r="M143" s="9"/>
      <c r="N143" s="15"/>
      <c r="O143" s="9"/>
      <c r="P143" s="9"/>
      <c r="Q143" s="9"/>
    </row>
    <row r="144" spans="1:17" ht="15" customHeight="1" x14ac:dyDescent="0.2">
      <c r="A144" s="9"/>
      <c r="B144" s="9"/>
      <c r="C144" s="9"/>
      <c r="D144" s="9"/>
      <c r="E144" s="9"/>
      <c r="F144" s="13"/>
      <c r="G144" s="9"/>
      <c r="H144" s="9"/>
      <c r="I144" s="15"/>
      <c r="J144" s="15"/>
      <c r="K144" s="15"/>
      <c r="L144" s="9"/>
      <c r="M144" s="15"/>
      <c r="N144" s="9"/>
      <c r="O144" s="15"/>
      <c r="P144" s="9"/>
      <c r="Q144" s="9"/>
    </row>
    <row r="145" spans="1:17" ht="15" customHeight="1" x14ac:dyDescent="0.2">
      <c r="A145" s="9"/>
      <c r="B145" s="9"/>
      <c r="C145" s="9"/>
      <c r="D145" s="9"/>
      <c r="E145" s="9"/>
      <c r="F145" s="13"/>
      <c r="G145" s="14"/>
      <c r="H145" s="9"/>
      <c r="I145" s="15"/>
      <c r="J145" s="15"/>
      <c r="K145" s="15"/>
      <c r="L145" s="9"/>
      <c r="M145" s="9"/>
      <c r="N145" s="15"/>
      <c r="O145" s="9"/>
      <c r="P145" s="9"/>
      <c r="Q145" s="9"/>
    </row>
    <row r="146" spans="1:17" ht="15" customHeight="1" x14ac:dyDescent="0.2">
      <c r="A146" s="9"/>
      <c r="B146" s="9"/>
      <c r="C146" s="9"/>
      <c r="D146" s="9"/>
      <c r="E146" s="9"/>
      <c r="F146" s="13"/>
      <c r="G146" s="9"/>
      <c r="H146" s="9"/>
      <c r="I146" s="15"/>
      <c r="J146" s="15"/>
      <c r="K146" s="15"/>
      <c r="L146" s="9"/>
      <c r="M146" s="15"/>
      <c r="N146" s="9"/>
      <c r="O146" s="15"/>
      <c r="P146" s="9"/>
      <c r="Q146" s="9"/>
    </row>
    <row r="147" spans="1:17" ht="15" customHeight="1" x14ac:dyDescent="0.2">
      <c r="A147" s="9"/>
      <c r="B147" s="9"/>
      <c r="C147" s="9"/>
      <c r="D147" s="9"/>
      <c r="E147" s="9"/>
      <c r="F147" s="13"/>
      <c r="G147" s="14"/>
      <c r="H147" s="9"/>
      <c r="I147" s="15"/>
      <c r="J147" s="15"/>
      <c r="K147" s="15"/>
      <c r="L147" s="9"/>
      <c r="M147" s="9"/>
      <c r="N147" s="15"/>
      <c r="O147" s="9"/>
      <c r="P147" s="9"/>
      <c r="Q147" s="9"/>
    </row>
    <row r="148" spans="1:17" ht="15" customHeight="1" x14ac:dyDescent="0.2">
      <c r="A148" s="9"/>
      <c r="B148" s="9"/>
      <c r="C148" s="9"/>
      <c r="D148" s="9"/>
      <c r="E148" s="9"/>
      <c r="F148" s="13"/>
      <c r="G148" s="9"/>
      <c r="H148" s="9"/>
      <c r="I148" s="15"/>
      <c r="J148" s="15"/>
      <c r="K148" s="15"/>
      <c r="L148" s="9"/>
      <c r="M148" s="15"/>
      <c r="N148" s="9"/>
      <c r="O148" s="15"/>
      <c r="P148" s="9"/>
      <c r="Q148" s="9"/>
    </row>
    <row r="149" spans="1:17" ht="15" customHeight="1" x14ac:dyDescent="0.2">
      <c r="A149" s="9"/>
      <c r="B149" s="9"/>
      <c r="C149" s="9"/>
      <c r="D149" s="9"/>
      <c r="E149" s="9"/>
      <c r="F149" s="13"/>
      <c r="G149" s="14"/>
      <c r="H149" s="9"/>
      <c r="I149" s="15"/>
      <c r="J149" s="15"/>
      <c r="K149" s="15"/>
      <c r="L149" s="9"/>
      <c r="M149" s="9"/>
      <c r="N149" s="15"/>
      <c r="O149" s="9"/>
      <c r="P149" s="9"/>
      <c r="Q149" s="9"/>
    </row>
    <row r="150" spans="1:17" ht="15" customHeight="1" x14ac:dyDescent="0.2">
      <c r="A150" s="9"/>
      <c r="B150" s="9"/>
      <c r="C150" s="9"/>
      <c r="D150" s="9"/>
      <c r="E150" s="9"/>
      <c r="F150" s="13"/>
      <c r="G150" s="9"/>
      <c r="H150" s="9"/>
      <c r="I150" s="15"/>
      <c r="J150" s="15"/>
      <c r="K150" s="15"/>
      <c r="L150" s="9"/>
      <c r="M150" s="15"/>
      <c r="N150" s="9"/>
      <c r="O150" s="15"/>
      <c r="P150" s="9"/>
      <c r="Q150" s="9"/>
    </row>
    <row r="151" spans="1:17" ht="15" customHeight="1" x14ac:dyDescent="0.2">
      <c r="A151" s="9"/>
      <c r="B151" s="9"/>
      <c r="C151" s="9"/>
      <c r="D151" s="12"/>
      <c r="E151" s="12"/>
      <c r="F151" s="9"/>
      <c r="G151" s="9"/>
      <c r="H151" s="12"/>
      <c r="I151" s="16"/>
      <c r="J151" s="16"/>
      <c r="K151" s="16"/>
      <c r="L151" s="109"/>
      <c r="M151" s="9"/>
      <c r="N151" s="17"/>
      <c r="O151" s="9"/>
      <c r="P151" s="9"/>
      <c r="Q151" s="9"/>
    </row>
    <row r="152" spans="1:17" ht="15" customHeight="1" x14ac:dyDescent="0.2">
      <c r="A152" s="9"/>
      <c r="B152" s="9"/>
      <c r="C152" s="9"/>
      <c r="D152" s="9"/>
      <c r="E152" s="9"/>
      <c r="F152" s="9"/>
      <c r="G152" s="9"/>
      <c r="H152" s="9"/>
      <c r="I152" s="17"/>
      <c r="J152" s="17"/>
      <c r="K152" s="17"/>
      <c r="L152" s="9"/>
      <c r="M152" s="9"/>
      <c r="N152" s="17"/>
      <c r="O152" s="9"/>
      <c r="P152" s="9"/>
      <c r="Q152" s="9"/>
    </row>
    <row r="153" spans="1:17" ht="15" customHeight="1" x14ac:dyDescent="0.2">
      <c r="A153" s="9"/>
      <c r="B153" s="12"/>
      <c r="C153" s="9"/>
      <c r="D153" s="9"/>
      <c r="E153" s="12"/>
      <c r="F153" s="9"/>
      <c r="G153" s="9"/>
      <c r="H153" s="9"/>
      <c r="I153" s="9"/>
      <c r="J153" s="9"/>
      <c r="K153" s="9"/>
      <c r="L153" s="9"/>
      <c r="M153" s="9"/>
      <c r="N153" s="9"/>
      <c r="O153" s="9"/>
      <c r="P153" s="9"/>
      <c r="Q153" s="9"/>
    </row>
    <row r="154" spans="1:17" ht="15" customHeight="1" x14ac:dyDescent="0.2">
      <c r="A154" s="9"/>
      <c r="B154" s="9"/>
      <c r="C154" s="9"/>
      <c r="D154" s="9"/>
      <c r="E154" s="9"/>
      <c r="F154" s="9"/>
      <c r="G154" s="9"/>
      <c r="H154" s="9"/>
      <c r="I154" s="9"/>
      <c r="J154" s="9"/>
      <c r="K154" s="9"/>
      <c r="L154" s="9"/>
      <c r="M154" s="9"/>
      <c r="N154" s="9"/>
      <c r="O154" s="9"/>
      <c r="P154" s="9"/>
      <c r="Q154" s="9"/>
    </row>
    <row r="155" spans="1:17" ht="15" customHeight="1" x14ac:dyDescent="0.2">
      <c r="A155" s="9"/>
      <c r="B155" s="9"/>
      <c r="C155" s="9"/>
      <c r="D155" s="9"/>
      <c r="E155" s="9"/>
      <c r="F155" s="13"/>
      <c r="G155" s="14"/>
      <c r="H155" s="9"/>
      <c r="I155" s="15"/>
      <c r="J155" s="15"/>
      <c r="K155" s="15"/>
      <c r="L155" s="9"/>
      <c r="M155" s="9"/>
      <c r="N155" s="15"/>
      <c r="O155" s="9"/>
      <c r="P155" s="9"/>
      <c r="Q155" s="9"/>
    </row>
    <row r="156" spans="1:17" ht="15" customHeight="1" x14ac:dyDescent="0.2">
      <c r="A156" s="9"/>
      <c r="B156" s="9"/>
      <c r="C156" s="9"/>
      <c r="D156" s="9"/>
      <c r="E156" s="9"/>
      <c r="F156" s="13"/>
      <c r="G156" s="9"/>
      <c r="H156" s="9"/>
      <c r="I156" s="15"/>
      <c r="J156" s="15"/>
      <c r="K156" s="15"/>
      <c r="L156" s="9"/>
      <c r="M156" s="15"/>
      <c r="N156" s="9"/>
      <c r="O156" s="15"/>
      <c r="P156" s="9"/>
      <c r="Q156" s="9"/>
    </row>
    <row r="157" spans="1:17" ht="15" customHeight="1" x14ac:dyDescent="0.2">
      <c r="A157" s="9"/>
      <c r="B157" s="9"/>
      <c r="C157" s="9"/>
      <c r="D157" s="9"/>
      <c r="E157" s="9"/>
      <c r="F157" s="13"/>
      <c r="G157" s="14"/>
      <c r="H157" s="9"/>
      <c r="I157" s="15"/>
      <c r="J157" s="15"/>
      <c r="K157" s="15"/>
      <c r="L157" s="9"/>
      <c r="M157" s="9"/>
      <c r="N157" s="15"/>
      <c r="O157" s="9"/>
      <c r="P157" s="9"/>
      <c r="Q157" s="9"/>
    </row>
    <row r="158" spans="1:17" ht="15" customHeight="1" x14ac:dyDescent="0.2">
      <c r="A158" s="9"/>
      <c r="B158" s="9"/>
      <c r="C158" s="9"/>
      <c r="D158" s="9"/>
      <c r="E158" s="9"/>
      <c r="F158" s="13"/>
      <c r="G158" s="9"/>
      <c r="H158" s="9"/>
      <c r="I158" s="15"/>
      <c r="J158" s="15"/>
      <c r="K158" s="15"/>
      <c r="L158" s="9"/>
      <c r="M158" s="15"/>
      <c r="N158" s="9"/>
      <c r="O158" s="15"/>
      <c r="P158" s="9"/>
      <c r="Q158" s="9"/>
    </row>
    <row r="159" spans="1:17" ht="15" customHeight="1" x14ac:dyDescent="0.2">
      <c r="A159" s="9"/>
      <c r="B159" s="9"/>
      <c r="C159" s="9"/>
      <c r="D159" s="9"/>
      <c r="E159" s="9"/>
      <c r="F159" s="13"/>
      <c r="G159" s="14"/>
      <c r="H159" s="9"/>
      <c r="I159" s="15"/>
      <c r="J159" s="15"/>
      <c r="K159" s="15"/>
      <c r="L159" s="9"/>
      <c r="M159" s="9"/>
      <c r="N159" s="15"/>
      <c r="O159" s="9"/>
      <c r="P159" s="9"/>
      <c r="Q159" s="9"/>
    </row>
    <row r="160" spans="1:17" ht="15" customHeight="1" x14ac:dyDescent="0.2">
      <c r="A160" s="9"/>
      <c r="B160" s="9"/>
      <c r="C160" s="9"/>
      <c r="D160" s="9"/>
      <c r="E160" s="9"/>
      <c r="F160" s="13"/>
      <c r="G160" s="9"/>
      <c r="H160" s="9"/>
      <c r="I160" s="15"/>
      <c r="J160" s="15"/>
      <c r="K160" s="15"/>
      <c r="L160" s="9"/>
      <c r="M160" s="15"/>
      <c r="N160" s="9"/>
      <c r="O160" s="15"/>
      <c r="P160" s="9"/>
      <c r="Q160" s="9"/>
    </row>
    <row r="161" spans="1:17" ht="15" customHeight="1" x14ac:dyDescent="0.2">
      <c r="A161" s="9"/>
      <c r="B161" s="9"/>
      <c r="C161" s="9"/>
      <c r="D161" s="9"/>
      <c r="E161" s="9"/>
      <c r="F161" s="13"/>
      <c r="G161" s="14"/>
      <c r="H161" s="9"/>
      <c r="I161" s="15"/>
      <c r="J161" s="15"/>
      <c r="K161" s="15"/>
      <c r="L161" s="9"/>
      <c r="M161" s="9"/>
      <c r="N161" s="15"/>
      <c r="O161" s="9"/>
      <c r="P161" s="9"/>
      <c r="Q161" s="9"/>
    </row>
    <row r="162" spans="1:17" ht="15" customHeight="1" x14ac:dyDescent="0.2">
      <c r="A162" s="9"/>
      <c r="B162" s="9"/>
      <c r="C162" s="9"/>
      <c r="D162" s="9"/>
      <c r="E162" s="9"/>
      <c r="F162" s="13"/>
      <c r="G162" s="9"/>
      <c r="H162" s="9"/>
      <c r="I162" s="15"/>
      <c r="J162" s="15"/>
      <c r="K162" s="15"/>
      <c r="L162" s="9"/>
      <c r="M162" s="15"/>
      <c r="N162" s="9"/>
      <c r="O162" s="15"/>
      <c r="P162" s="9"/>
      <c r="Q162" s="9"/>
    </row>
    <row r="163" spans="1:17" ht="15" customHeight="1" x14ac:dyDescent="0.2">
      <c r="A163" s="9"/>
      <c r="B163" s="9"/>
      <c r="C163" s="9"/>
      <c r="D163" s="12"/>
      <c r="E163" s="12"/>
      <c r="F163" s="9"/>
      <c r="G163" s="9"/>
      <c r="H163" s="12"/>
      <c r="I163" s="16"/>
      <c r="J163" s="16"/>
      <c r="K163" s="16"/>
      <c r="L163" s="109"/>
      <c r="M163" s="9"/>
      <c r="N163" s="17"/>
      <c r="O163" s="9"/>
      <c r="P163" s="9"/>
      <c r="Q163" s="9"/>
    </row>
    <row r="164" spans="1:17" ht="15" customHeight="1" x14ac:dyDescent="0.2">
      <c r="A164" s="9"/>
      <c r="B164" s="9"/>
      <c r="C164" s="9"/>
      <c r="D164" s="9"/>
      <c r="E164" s="9"/>
      <c r="F164" s="9"/>
      <c r="G164" s="9"/>
      <c r="H164" s="9"/>
      <c r="I164" s="17"/>
      <c r="J164" s="17"/>
      <c r="K164" s="17"/>
      <c r="L164" s="9"/>
      <c r="M164" s="9"/>
      <c r="N164" s="17"/>
      <c r="O164" s="9"/>
      <c r="P164" s="9"/>
      <c r="Q164" s="9"/>
    </row>
    <row r="165" spans="1:17" ht="15" customHeight="1" x14ac:dyDescent="0.2">
      <c r="A165" s="9"/>
      <c r="B165" s="12"/>
      <c r="C165" s="9"/>
      <c r="D165" s="9"/>
      <c r="E165" s="12"/>
      <c r="F165" s="9"/>
      <c r="G165" s="9"/>
      <c r="H165" s="9"/>
      <c r="I165" s="9"/>
      <c r="J165" s="9"/>
      <c r="K165" s="9"/>
      <c r="L165" s="9"/>
      <c r="M165" s="9"/>
      <c r="N165" s="9"/>
      <c r="O165" s="9"/>
      <c r="P165" s="9"/>
      <c r="Q165" s="9"/>
    </row>
    <row r="166" spans="1:17" ht="15" customHeight="1" x14ac:dyDescent="0.2">
      <c r="A166" s="9"/>
      <c r="B166" s="9"/>
      <c r="C166" s="9"/>
      <c r="D166" s="9"/>
      <c r="E166" s="9"/>
      <c r="F166" s="9"/>
      <c r="G166" s="9"/>
      <c r="H166" s="9"/>
      <c r="I166" s="9"/>
      <c r="J166" s="9"/>
      <c r="K166" s="9"/>
      <c r="L166" s="9"/>
      <c r="M166" s="9"/>
      <c r="N166" s="9"/>
      <c r="O166" s="9"/>
      <c r="P166" s="9"/>
      <c r="Q166" s="9"/>
    </row>
    <row r="167" spans="1:17" ht="15" customHeight="1" x14ac:dyDescent="0.2">
      <c r="A167" s="9"/>
      <c r="B167" s="9"/>
      <c r="C167" s="9"/>
      <c r="D167" s="9"/>
      <c r="E167" s="9"/>
      <c r="F167" s="13"/>
      <c r="G167" s="14"/>
      <c r="H167" s="9"/>
      <c r="I167" s="15"/>
      <c r="J167" s="15"/>
      <c r="K167" s="15"/>
      <c r="L167" s="9"/>
      <c r="M167" s="9"/>
      <c r="N167" s="15"/>
      <c r="O167" s="9"/>
      <c r="P167" s="9"/>
      <c r="Q167" s="9"/>
    </row>
    <row r="168" spans="1:17" ht="15" customHeight="1" x14ac:dyDescent="0.2">
      <c r="A168" s="9"/>
      <c r="B168" s="9"/>
      <c r="C168" s="9"/>
      <c r="D168" s="9"/>
      <c r="E168" s="9"/>
      <c r="F168" s="13"/>
      <c r="G168" s="9"/>
      <c r="H168" s="9"/>
      <c r="I168" s="15"/>
      <c r="J168" s="15"/>
      <c r="K168" s="15"/>
      <c r="L168" s="9"/>
      <c r="M168" s="15"/>
      <c r="N168" s="9"/>
      <c r="O168" s="15"/>
      <c r="P168" s="9"/>
      <c r="Q168" s="9"/>
    </row>
    <row r="169" spans="1:17" ht="15" customHeight="1" x14ac:dyDescent="0.2">
      <c r="A169" s="9"/>
      <c r="B169" s="9"/>
      <c r="C169" s="9"/>
      <c r="D169" s="9"/>
      <c r="E169" s="9"/>
      <c r="F169" s="13"/>
      <c r="G169" s="14"/>
      <c r="H169" s="9"/>
      <c r="I169" s="15"/>
      <c r="J169" s="15"/>
      <c r="K169" s="15"/>
      <c r="L169" s="9"/>
      <c r="M169" s="9"/>
      <c r="N169" s="15"/>
      <c r="O169" s="9"/>
      <c r="P169" s="9"/>
      <c r="Q169" s="9"/>
    </row>
    <row r="170" spans="1:17" ht="15" customHeight="1" x14ac:dyDescent="0.2">
      <c r="A170" s="9"/>
      <c r="B170" s="9"/>
      <c r="C170" s="9"/>
      <c r="D170" s="9"/>
      <c r="E170" s="9"/>
      <c r="F170" s="13"/>
      <c r="G170" s="9"/>
      <c r="H170" s="9"/>
      <c r="I170" s="15"/>
      <c r="J170" s="15"/>
      <c r="K170" s="15"/>
      <c r="L170" s="9"/>
      <c r="M170" s="15"/>
      <c r="N170" s="9"/>
      <c r="O170" s="15"/>
      <c r="P170" s="9"/>
      <c r="Q170" s="9"/>
    </row>
    <row r="171" spans="1:17" ht="15" customHeight="1" x14ac:dyDescent="0.2">
      <c r="A171" s="9"/>
      <c r="B171" s="9"/>
      <c r="C171" s="9"/>
      <c r="D171" s="9"/>
      <c r="E171" s="9"/>
      <c r="F171" s="13"/>
      <c r="G171" s="14"/>
      <c r="H171" s="9"/>
      <c r="I171" s="15"/>
      <c r="J171" s="15"/>
      <c r="K171" s="15"/>
      <c r="L171" s="9"/>
      <c r="M171" s="9"/>
      <c r="N171" s="15"/>
      <c r="O171" s="9"/>
      <c r="P171" s="9"/>
      <c r="Q171" s="9"/>
    </row>
    <row r="172" spans="1:17" ht="15" customHeight="1" x14ac:dyDescent="0.2">
      <c r="A172" s="9"/>
      <c r="B172" s="9"/>
      <c r="C172" s="9"/>
      <c r="D172" s="9"/>
      <c r="E172" s="9"/>
      <c r="F172" s="13"/>
      <c r="G172" s="9"/>
      <c r="H172" s="9"/>
      <c r="I172" s="15"/>
      <c r="J172" s="15"/>
      <c r="K172" s="15"/>
      <c r="L172" s="9"/>
      <c r="M172" s="15"/>
      <c r="N172" s="9"/>
      <c r="O172" s="15"/>
      <c r="P172" s="9"/>
      <c r="Q172" s="9"/>
    </row>
    <row r="173" spans="1:17" ht="15" customHeight="1" x14ac:dyDescent="0.2">
      <c r="A173" s="9"/>
      <c r="B173" s="9"/>
      <c r="C173" s="9"/>
      <c r="D173" s="9"/>
      <c r="E173" s="9"/>
      <c r="F173" s="13"/>
      <c r="G173" s="14"/>
      <c r="H173" s="9"/>
      <c r="I173" s="15"/>
      <c r="J173" s="15"/>
      <c r="K173" s="15"/>
      <c r="L173" s="9"/>
      <c r="M173" s="9"/>
      <c r="N173" s="15"/>
      <c r="O173" s="9"/>
      <c r="P173" s="9"/>
      <c r="Q173" s="9"/>
    </row>
    <row r="174" spans="1:17" ht="15" customHeight="1" x14ac:dyDescent="0.2">
      <c r="A174" s="9"/>
      <c r="B174" s="9"/>
      <c r="C174" s="9"/>
      <c r="D174" s="9"/>
      <c r="E174" s="9"/>
      <c r="F174" s="13"/>
      <c r="G174" s="9"/>
      <c r="H174" s="9"/>
      <c r="I174" s="15"/>
      <c r="J174" s="15"/>
      <c r="K174" s="15"/>
      <c r="L174" s="9"/>
      <c r="M174" s="15"/>
      <c r="N174" s="9"/>
      <c r="O174" s="15"/>
      <c r="P174" s="9"/>
      <c r="Q174" s="9"/>
    </row>
    <row r="175" spans="1:17" ht="15" customHeight="1" x14ac:dyDescent="0.2">
      <c r="A175" s="9"/>
      <c r="B175" s="9"/>
      <c r="C175" s="9"/>
      <c r="D175" s="9"/>
      <c r="E175" s="9"/>
      <c r="F175" s="13"/>
      <c r="G175" s="14"/>
      <c r="H175" s="9"/>
      <c r="I175" s="15"/>
      <c r="J175" s="15"/>
      <c r="K175" s="15"/>
      <c r="L175" s="9"/>
      <c r="M175" s="9"/>
      <c r="N175" s="15"/>
      <c r="O175" s="9"/>
      <c r="P175" s="9"/>
      <c r="Q175" s="9"/>
    </row>
    <row r="176" spans="1:17" ht="15" customHeight="1" x14ac:dyDescent="0.2">
      <c r="A176" s="9"/>
      <c r="B176" s="9"/>
      <c r="C176" s="9"/>
      <c r="D176" s="9"/>
      <c r="E176" s="9"/>
      <c r="F176" s="13"/>
      <c r="G176" s="9"/>
      <c r="H176" s="9"/>
      <c r="I176" s="15"/>
      <c r="J176" s="15"/>
      <c r="K176" s="15"/>
      <c r="L176" s="9"/>
      <c r="M176" s="15"/>
      <c r="N176" s="9"/>
      <c r="O176" s="15"/>
      <c r="P176" s="9"/>
      <c r="Q176" s="9"/>
    </row>
    <row r="177" spans="1:17" ht="15" customHeight="1" x14ac:dyDescent="0.2">
      <c r="A177" s="9"/>
      <c r="B177" s="9"/>
      <c r="C177" s="9"/>
      <c r="D177" s="9"/>
      <c r="E177" s="9"/>
      <c r="F177" s="13"/>
      <c r="G177" s="14"/>
      <c r="H177" s="9"/>
      <c r="I177" s="15"/>
      <c r="J177" s="15"/>
      <c r="K177" s="15"/>
      <c r="L177" s="9"/>
      <c r="M177" s="9"/>
      <c r="N177" s="15"/>
      <c r="O177" s="9"/>
      <c r="P177" s="9"/>
      <c r="Q177" s="9"/>
    </row>
    <row r="178" spans="1:17" ht="15" customHeight="1" x14ac:dyDescent="0.2">
      <c r="A178" s="9"/>
      <c r="B178" s="9"/>
      <c r="C178" s="9"/>
      <c r="D178" s="9"/>
      <c r="E178" s="9"/>
      <c r="F178" s="13"/>
      <c r="G178" s="9"/>
      <c r="H178" s="9"/>
      <c r="I178" s="15"/>
      <c r="J178" s="15"/>
      <c r="K178" s="15"/>
      <c r="L178" s="9"/>
      <c r="M178" s="15"/>
      <c r="N178" s="9"/>
      <c r="O178" s="15"/>
      <c r="P178" s="9"/>
      <c r="Q178" s="9"/>
    </row>
    <row r="179" spans="1:17" ht="15" customHeight="1" x14ac:dyDescent="0.2">
      <c r="A179" s="9"/>
      <c r="B179" s="9"/>
      <c r="C179" s="9"/>
      <c r="D179" s="9"/>
      <c r="E179" s="9"/>
      <c r="F179" s="13"/>
      <c r="G179" s="14"/>
      <c r="H179" s="9"/>
      <c r="I179" s="15"/>
      <c r="J179" s="15"/>
      <c r="K179" s="15"/>
      <c r="L179" s="9"/>
      <c r="M179" s="9"/>
      <c r="N179" s="15"/>
      <c r="O179" s="9"/>
      <c r="P179" s="9"/>
      <c r="Q179" s="9"/>
    </row>
    <row r="180" spans="1:17" ht="15" customHeight="1" x14ac:dyDescent="0.2">
      <c r="A180" s="9"/>
      <c r="B180" s="9"/>
      <c r="C180" s="9"/>
      <c r="D180" s="9"/>
      <c r="E180" s="9"/>
      <c r="F180" s="13"/>
      <c r="G180" s="9"/>
      <c r="H180" s="9"/>
      <c r="I180" s="15"/>
      <c r="J180" s="15"/>
      <c r="K180" s="15"/>
      <c r="L180" s="9"/>
      <c r="M180" s="15"/>
      <c r="N180" s="9"/>
      <c r="O180" s="15"/>
      <c r="P180" s="9"/>
      <c r="Q180" s="9"/>
    </row>
    <row r="181" spans="1:17" ht="15" customHeight="1" x14ac:dyDescent="0.2">
      <c r="A181" s="9"/>
      <c r="B181" s="9"/>
      <c r="C181" s="9"/>
      <c r="D181" s="9"/>
      <c r="E181" s="9"/>
      <c r="F181" s="13"/>
      <c r="G181" s="14"/>
      <c r="H181" s="9"/>
      <c r="I181" s="15"/>
      <c r="J181" s="15"/>
      <c r="K181" s="15"/>
      <c r="L181" s="9"/>
      <c r="M181" s="9"/>
      <c r="N181" s="15"/>
      <c r="O181" s="9"/>
      <c r="P181" s="9"/>
      <c r="Q181" s="9"/>
    </row>
    <row r="182" spans="1:17" ht="15" customHeight="1" x14ac:dyDescent="0.2">
      <c r="A182" s="9"/>
      <c r="B182" s="9"/>
      <c r="C182" s="9"/>
      <c r="D182" s="9"/>
      <c r="E182" s="9"/>
      <c r="F182" s="13"/>
      <c r="G182" s="9"/>
      <c r="H182" s="9"/>
      <c r="I182" s="15"/>
      <c r="J182" s="15"/>
      <c r="K182" s="15"/>
      <c r="L182" s="9"/>
      <c r="M182" s="15"/>
      <c r="N182" s="9"/>
      <c r="O182" s="15"/>
      <c r="P182" s="9"/>
      <c r="Q182" s="9"/>
    </row>
    <row r="183" spans="1:17" ht="15" customHeight="1" x14ac:dyDescent="0.2">
      <c r="A183" s="9"/>
      <c r="B183" s="9"/>
      <c r="C183" s="9"/>
      <c r="D183" s="9"/>
      <c r="E183" s="9"/>
      <c r="F183" s="13"/>
      <c r="G183" s="14"/>
      <c r="H183" s="9"/>
      <c r="I183" s="15"/>
      <c r="J183" s="15"/>
      <c r="K183" s="15"/>
      <c r="L183" s="9"/>
      <c r="M183" s="9"/>
      <c r="N183" s="15"/>
      <c r="O183" s="9"/>
      <c r="P183" s="9"/>
      <c r="Q183" s="9"/>
    </row>
    <row r="184" spans="1:17" ht="15" customHeight="1" x14ac:dyDescent="0.2">
      <c r="A184" s="9"/>
      <c r="B184" s="9"/>
      <c r="C184" s="9"/>
      <c r="D184" s="9"/>
      <c r="E184" s="9"/>
      <c r="F184" s="13"/>
      <c r="G184" s="9"/>
      <c r="H184" s="9"/>
      <c r="I184" s="15"/>
      <c r="J184" s="15"/>
      <c r="K184" s="15"/>
      <c r="L184" s="9"/>
      <c r="M184" s="15"/>
      <c r="N184" s="9"/>
      <c r="O184" s="15"/>
      <c r="P184" s="9"/>
      <c r="Q184" s="9"/>
    </row>
    <row r="185" spans="1:17" ht="15" customHeight="1" x14ac:dyDescent="0.2">
      <c r="A185" s="9"/>
      <c r="B185" s="9"/>
      <c r="C185" s="9"/>
      <c r="D185" s="9"/>
      <c r="E185" s="9"/>
      <c r="F185" s="13"/>
      <c r="G185" s="14"/>
      <c r="H185" s="9"/>
      <c r="I185" s="15"/>
      <c r="J185" s="15"/>
      <c r="K185" s="15"/>
      <c r="L185" s="9"/>
      <c r="M185" s="9"/>
      <c r="N185" s="15"/>
      <c r="O185" s="9"/>
      <c r="P185" s="9"/>
      <c r="Q185" s="9"/>
    </row>
    <row r="186" spans="1:17" ht="15" customHeight="1" x14ac:dyDescent="0.2">
      <c r="A186" s="9"/>
      <c r="B186" s="9"/>
      <c r="C186" s="9"/>
      <c r="D186" s="9"/>
      <c r="E186" s="9"/>
      <c r="F186" s="13"/>
      <c r="G186" s="9"/>
      <c r="H186" s="9"/>
      <c r="I186" s="15"/>
      <c r="J186" s="15"/>
      <c r="K186" s="15"/>
      <c r="L186" s="9"/>
      <c r="M186" s="15"/>
      <c r="N186" s="9"/>
      <c r="O186" s="15"/>
      <c r="P186" s="9"/>
      <c r="Q186" s="9"/>
    </row>
    <row r="187" spans="1:17" ht="15" customHeight="1" x14ac:dyDescent="0.2">
      <c r="A187" s="9"/>
      <c r="B187" s="9"/>
      <c r="C187" s="9"/>
      <c r="D187" s="9"/>
      <c r="E187" s="9"/>
      <c r="F187" s="13"/>
      <c r="G187" s="14"/>
      <c r="H187" s="9"/>
      <c r="I187" s="15"/>
      <c r="J187" s="15"/>
      <c r="K187" s="15"/>
      <c r="L187" s="9"/>
      <c r="M187" s="9"/>
      <c r="N187" s="15"/>
      <c r="O187" s="9"/>
      <c r="P187" s="9"/>
      <c r="Q187" s="9"/>
    </row>
    <row r="188" spans="1:17" ht="15" customHeight="1" x14ac:dyDescent="0.2">
      <c r="A188" s="9"/>
      <c r="B188" s="9"/>
      <c r="C188" s="9"/>
      <c r="D188" s="9"/>
      <c r="E188" s="9"/>
      <c r="F188" s="13"/>
      <c r="G188" s="9"/>
      <c r="H188" s="9"/>
      <c r="I188" s="15"/>
      <c r="J188" s="15"/>
      <c r="K188" s="15"/>
      <c r="L188" s="9"/>
      <c r="M188" s="15"/>
      <c r="N188" s="9"/>
      <c r="O188" s="15"/>
      <c r="P188" s="9"/>
      <c r="Q188" s="9"/>
    </row>
    <row r="189" spans="1:17" ht="15" customHeight="1" x14ac:dyDescent="0.2">
      <c r="A189" s="9"/>
      <c r="B189" s="9"/>
      <c r="C189" s="9"/>
      <c r="D189" s="9"/>
      <c r="E189" s="9"/>
      <c r="F189" s="13"/>
      <c r="G189" s="14"/>
      <c r="H189" s="9"/>
      <c r="I189" s="15"/>
      <c r="J189" s="15"/>
      <c r="K189" s="15"/>
      <c r="L189" s="9"/>
      <c r="M189" s="9"/>
      <c r="N189" s="15"/>
      <c r="O189" s="9"/>
      <c r="P189" s="9"/>
      <c r="Q189" s="9"/>
    </row>
    <row r="190" spans="1:17" ht="15" customHeight="1" x14ac:dyDescent="0.2">
      <c r="A190" s="9"/>
      <c r="B190" s="9"/>
      <c r="C190" s="9"/>
      <c r="D190" s="9"/>
      <c r="E190" s="9"/>
      <c r="F190" s="13"/>
      <c r="G190" s="9"/>
      <c r="H190" s="9"/>
      <c r="I190" s="15"/>
      <c r="J190" s="15"/>
      <c r="K190" s="15"/>
      <c r="L190" s="9"/>
      <c r="M190" s="15"/>
      <c r="N190" s="9"/>
      <c r="O190" s="15"/>
      <c r="P190" s="9"/>
      <c r="Q190" s="9"/>
    </row>
    <row r="191" spans="1:17" ht="15" customHeight="1" x14ac:dyDescent="0.2">
      <c r="A191" s="9"/>
      <c r="B191" s="9"/>
      <c r="C191" s="9"/>
      <c r="D191" s="9"/>
      <c r="E191" s="9"/>
      <c r="F191" s="13"/>
      <c r="G191" s="14"/>
      <c r="H191" s="9"/>
      <c r="I191" s="15"/>
      <c r="J191" s="15"/>
      <c r="K191" s="15"/>
      <c r="L191" s="9"/>
      <c r="M191" s="9"/>
      <c r="N191" s="15"/>
      <c r="O191" s="9"/>
      <c r="P191" s="9"/>
      <c r="Q191" s="9"/>
    </row>
    <row r="192" spans="1:17" ht="15" customHeight="1" x14ac:dyDescent="0.2">
      <c r="A192" s="9"/>
      <c r="B192" s="9"/>
      <c r="C192" s="9"/>
      <c r="D192" s="9"/>
      <c r="E192" s="9"/>
      <c r="F192" s="13"/>
      <c r="G192" s="9"/>
      <c r="H192" s="9"/>
      <c r="I192" s="15"/>
      <c r="J192" s="15"/>
      <c r="K192" s="15"/>
      <c r="L192" s="9"/>
      <c r="M192" s="15"/>
      <c r="N192" s="9"/>
      <c r="O192" s="15"/>
      <c r="P192" s="9"/>
      <c r="Q192" s="9"/>
    </row>
    <row r="193" spans="1:17" ht="15" customHeight="1" x14ac:dyDescent="0.2">
      <c r="A193" s="9"/>
      <c r="B193" s="9"/>
      <c r="C193" s="9"/>
      <c r="D193" s="9"/>
      <c r="E193" s="9"/>
      <c r="F193" s="13"/>
      <c r="G193" s="14"/>
      <c r="H193" s="9"/>
      <c r="I193" s="15"/>
      <c r="J193" s="15"/>
      <c r="K193" s="15"/>
      <c r="L193" s="9"/>
      <c r="M193" s="9"/>
      <c r="N193" s="15"/>
      <c r="O193" s="9"/>
      <c r="P193" s="9"/>
      <c r="Q193" s="9"/>
    </row>
    <row r="194" spans="1:17" ht="15" customHeight="1" x14ac:dyDescent="0.2">
      <c r="A194" s="9"/>
      <c r="B194" s="9"/>
      <c r="C194" s="9"/>
      <c r="D194" s="9"/>
      <c r="E194" s="9"/>
      <c r="F194" s="13"/>
      <c r="G194" s="9"/>
      <c r="H194" s="9"/>
      <c r="I194" s="15"/>
      <c r="J194" s="15"/>
      <c r="K194" s="15"/>
      <c r="L194" s="9"/>
      <c r="M194" s="15"/>
      <c r="N194" s="9"/>
      <c r="O194" s="15"/>
      <c r="P194" s="9"/>
      <c r="Q194" s="9"/>
    </row>
    <row r="195" spans="1:17" ht="15" customHeight="1" x14ac:dyDescent="0.2">
      <c r="A195" s="9"/>
      <c r="B195" s="9"/>
      <c r="C195" s="9"/>
      <c r="D195" s="12"/>
      <c r="E195" s="12"/>
      <c r="F195" s="9"/>
      <c r="G195" s="9"/>
      <c r="H195" s="12"/>
      <c r="I195" s="16"/>
      <c r="J195" s="16"/>
      <c r="K195" s="16"/>
      <c r="L195" s="109"/>
      <c r="M195" s="9"/>
      <c r="N195" s="17"/>
      <c r="O195" s="9"/>
      <c r="P195" s="9"/>
      <c r="Q195" s="9"/>
    </row>
    <row r="196" spans="1:17" ht="15" customHeight="1" x14ac:dyDescent="0.2">
      <c r="A196" s="9"/>
      <c r="B196" s="9"/>
      <c r="C196" s="9"/>
      <c r="D196" s="9"/>
      <c r="E196" s="9"/>
      <c r="F196" s="9"/>
      <c r="G196" s="9"/>
      <c r="H196" s="9"/>
      <c r="I196" s="17"/>
      <c r="J196" s="17"/>
      <c r="K196" s="17"/>
      <c r="L196" s="9"/>
      <c r="M196" s="110"/>
      <c r="N196" s="17"/>
      <c r="O196" s="9"/>
      <c r="P196" s="9"/>
      <c r="Q196" s="9"/>
    </row>
    <row r="197" spans="1:17" ht="15" customHeight="1" x14ac:dyDescent="0.2">
      <c r="A197" s="9"/>
      <c r="B197" s="12"/>
      <c r="C197" s="9"/>
      <c r="D197" s="9"/>
      <c r="E197" s="12"/>
      <c r="F197" s="9"/>
      <c r="G197" s="9"/>
      <c r="H197" s="9"/>
      <c r="I197" s="9"/>
      <c r="J197" s="9"/>
      <c r="K197" s="9"/>
      <c r="L197" s="9"/>
      <c r="M197" s="9"/>
      <c r="N197" s="9"/>
      <c r="O197" s="9"/>
      <c r="P197" s="9"/>
      <c r="Q197" s="9"/>
    </row>
    <row r="198" spans="1:17" ht="15" customHeight="1" x14ac:dyDescent="0.2">
      <c r="A198" s="9"/>
      <c r="B198" s="9"/>
      <c r="C198" s="9"/>
      <c r="D198" s="9"/>
      <c r="E198" s="9"/>
      <c r="F198" s="9"/>
      <c r="G198" s="9"/>
      <c r="H198" s="9"/>
      <c r="I198" s="9"/>
      <c r="J198" s="9"/>
      <c r="K198" s="9"/>
      <c r="L198" s="9"/>
      <c r="M198" s="9"/>
      <c r="N198" s="9"/>
      <c r="O198" s="9"/>
      <c r="P198" s="9"/>
      <c r="Q198" s="9"/>
    </row>
    <row r="199" spans="1:17" ht="15" customHeight="1" x14ac:dyDescent="0.2">
      <c r="A199" s="9"/>
      <c r="B199" s="9"/>
      <c r="C199" s="9"/>
      <c r="D199" s="9"/>
      <c r="E199" s="9"/>
      <c r="F199" s="13"/>
      <c r="G199" s="14"/>
      <c r="H199" s="9"/>
      <c r="I199" s="15"/>
      <c r="J199" s="15"/>
      <c r="K199" s="15"/>
      <c r="L199" s="9"/>
      <c r="M199" s="9"/>
      <c r="N199" s="15"/>
      <c r="O199" s="9"/>
      <c r="P199" s="9"/>
      <c r="Q199" s="9"/>
    </row>
    <row r="200" spans="1:17" ht="15" customHeight="1" x14ac:dyDescent="0.2">
      <c r="A200" s="9"/>
      <c r="B200" s="9"/>
      <c r="C200" s="9"/>
      <c r="D200" s="9"/>
      <c r="E200" s="9"/>
      <c r="F200" s="13"/>
      <c r="G200" s="9"/>
      <c r="H200" s="9"/>
      <c r="I200" s="15"/>
      <c r="J200" s="15"/>
      <c r="K200" s="15"/>
      <c r="L200" s="9"/>
      <c r="M200" s="15"/>
      <c r="N200" s="9"/>
      <c r="O200" s="15"/>
      <c r="P200" s="9"/>
      <c r="Q200" s="9"/>
    </row>
    <row r="201" spans="1:17" ht="15" customHeight="1" x14ac:dyDescent="0.2">
      <c r="A201" s="9"/>
      <c r="B201" s="9"/>
      <c r="C201" s="9"/>
      <c r="D201" s="9"/>
      <c r="E201" s="9"/>
      <c r="F201" s="13"/>
      <c r="G201" s="14"/>
      <c r="H201" s="9"/>
      <c r="I201" s="15"/>
      <c r="J201" s="15"/>
      <c r="K201" s="15"/>
      <c r="L201" s="9"/>
      <c r="M201" s="9"/>
      <c r="N201" s="15"/>
      <c r="O201" s="9"/>
      <c r="P201" s="9"/>
      <c r="Q201" s="9"/>
    </row>
    <row r="202" spans="1:17" ht="15" customHeight="1" x14ac:dyDescent="0.2">
      <c r="A202" s="9"/>
      <c r="B202" s="9"/>
      <c r="C202" s="9"/>
      <c r="D202" s="9"/>
      <c r="E202" s="9"/>
      <c r="F202" s="13"/>
      <c r="G202" s="9"/>
      <c r="H202" s="9"/>
      <c r="I202" s="15"/>
      <c r="J202" s="15"/>
      <c r="K202" s="15"/>
      <c r="L202" s="9"/>
      <c r="M202" s="15"/>
      <c r="N202" s="9"/>
      <c r="O202" s="15"/>
      <c r="P202" s="9"/>
      <c r="Q202" s="9"/>
    </row>
    <row r="203" spans="1:17" ht="15" customHeight="1" x14ac:dyDescent="0.2">
      <c r="A203" s="9"/>
      <c r="B203" s="9"/>
      <c r="C203" s="9"/>
      <c r="D203" s="9"/>
      <c r="E203" s="9"/>
      <c r="F203" s="13"/>
      <c r="G203" s="14"/>
      <c r="H203" s="9"/>
      <c r="I203" s="15"/>
      <c r="J203" s="15"/>
      <c r="K203" s="15"/>
      <c r="L203" s="9"/>
      <c r="M203" s="9"/>
      <c r="N203" s="15"/>
      <c r="O203" s="9"/>
      <c r="P203" s="9"/>
      <c r="Q203" s="9"/>
    </row>
    <row r="204" spans="1:17" ht="15" customHeight="1" x14ac:dyDescent="0.2">
      <c r="A204" s="9"/>
      <c r="B204" s="9"/>
      <c r="C204" s="9"/>
      <c r="D204" s="9"/>
      <c r="E204" s="9"/>
      <c r="F204" s="13"/>
      <c r="G204" s="9"/>
      <c r="H204" s="9"/>
      <c r="I204" s="15"/>
      <c r="J204" s="15"/>
      <c r="K204" s="15"/>
      <c r="L204" s="9"/>
      <c r="M204" s="15"/>
      <c r="N204" s="9"/>
      <c r="O204" s="15"/>
      <c r="P204" s="9"/>
      <c r="Q204" s="9"/>
    </row>
    <row r="205" spans="1:17" ht="15" customHeight="1" x14ac:dyDescent="0.2">
      <c r="A205" s="9"/>
      <c r="B205" s="9"/>
      <c r="C205" s="9"/>
      <c r="D205" s="9"/>
      <c r="E205" s="9"/>
      <c r="F205" s="13"/>
      <c r="G205" s="14"/>
      <c r="H205" s="9"/>
      <c r="I205" s="15"/>
      <c r="J205" s="15"/>
      <c r="K205" s="15"/>
      <c r="L205" s="9"/>
      <c r="M205" s="9"/>
      <c r="N205" s="15"/>
      <c r="O205" s="9"/>
      <c r="P205" s="9"/>
      <c r="Q205" s="9"/>
    </row>
    <row r="206" spans="1:17" ht="15" customHeight="1" x14ac:dyDescent="0.2">
      <c r="A206" s="9"/>
      <c r="B206" s="9"/>
      <c r="C206" s="9"/>
      <c r="D206" s="9"/>
      <c r="E206" s="9"/>
      <c r="F206" s="13"/>
      <c r="G206" s="9"/>
      <c r="H206" s="9"/>
      <c r="I206" s="15"/>
      <c r="J206" s="15"/>
      <c r="K206" s="15"/>
      <c r="L206" s="9"/>
      <c r="M206" s="15"/>
      <c r="N206" s="9"/>
      <c r="O206" s="15"/>
      <c r="P206" s="9"/>
      <c r="Q206" s="9"/>
    </row>
    <row r="207" spans="1:17" ht="15" customHeight="1" x14ac:dyDescent="0.2">
      <c r="A207" s="9"/>
      <c r="B207" s="9"/>
      <c r="C207" s="9"/>
      <c r="D207" s="9"/>
      <c r="E207" s="9"/>
      <c r="F207" s="13"/>
      <c r="G207" s="14"/>
      <c r="H207" s="9"/>
      <c r="I207" s="15"/>
      <c r="J207" s="15"/>
      <c r="K207" s="15"/>
      <c r="L207" s="9"/>
      <c r="M207" s="9"/>
      <c r="N207" s="15"/>
      <c r="O207" s="9"/>
      <c r="P207" s="9"/>
      <c r="Q207" s="9"/>
    </row>
    <row r="208" spans="1:17" ht="15" customHeight="1" x14ac:dyDescent="0.2">
      <c r="A208" s="9"/>
      <c r="B208" s="9"/>
      <c r="C208" s="9"/>
      <c r="D208" s="9"/>
      <c r="E208" s="9"/>
      <c r="F208" s="13"/>
      <c r="G208" s="9"/>
      <c r="H208" s="9"/>
      <c r="I208" s="15"/>
      <c r="J208" s="15"/>
      <c r="K208" s="15"/>
      <c r="L208" s="9"/>
      <c r="M208" s="15"/>
      <c r="N208" s="9"/>
      <c r="O208" s="15"/>
      <c r="P208" s="9"/>
      <c r="Q208" s="9"/>
    </row>
    <row r="209" spans="1:17" ht="15" customHeight="1" x14ac:dyDescent="0.2">
      <c r="A209" s="9"/>
      <c r="B209" s="9"/>
      <c r="C209" s="9"/>
      <c r="D209" s="9"/>
      <c r="E209" s="9"/>
      <c r="F209" s="13"/>
      <c r="G209" s="14"/>
      <c r="H209" s="9"/>
      <c r="I209" s="15"/>
      <c r="J209" s="15"/>
      <c r="K209" s="15"/>
      <c r="L209" s="9"/>
      <c r="M209" s="9"/>
      <c r="N209" s="15"/>
      <c r="O209" s="9"/>
      <c r="P209" s="9"/>
      <c r="Q209" s="9"/>
    </row>
    <row r="210" spans="1:17" ht="15" customHeight="1" x14ac:dyDescent="0.2">
      <c r="A210" s="9"/>
      <c r="B210" s="9"/>
      <c r="C210" s="9"/>
      <c r="D210" s="9"/>
      <c r="E210" s="9"/>
      <c r="F210" s="13"/>
      <c r="G210" s="9"/>
      <c r="H210" s="9"/>
      <c r="I210" s="15"/>
      <c r="J210" s="15"/>
      <c r="K210" s="15"/>
      <c r="L210" s="9"/>
      <c r="M210" s="15"/>
      <c r="N210" s="9"/>
      <c r="O210" s="15"/>
      <c r="P210" s="9"/>
      <c r="Q210" s="9"/>
    </row>
    <row r="211" spans="1:17" ht="15" customHeight="1" x14ac:dyDescent="0.2">
      <c r="A211" s="9"/>
      <c r="B211" s="9"/>
      <c r="C211" s="9"/>
      <c r="D211" s="9"/>
      <c r="E211" s="9"/>
      <c r="F211" s="13"/>
      <c r="G211" s="14"/>
      <c r="H211" s="9"/>
      <c r="I211" s="15"/>
      <c r="J211" s="15"/>
      <c r="K211" s="15"/>
      <c r="L211" s="9"/>
      <c r="M211" s="9"/>
      <c r="N211" s="15"/>
      <c r="O211" s="9"/>
      <c r="P211" s="9"/>
      <c r="Q211" s="9"/>
    </row>
    <row r="212" spans="1:17" ht="15" customHeight="1" x14ac:dyDescent="0.2">
      <c r="A212" s="9"/>
      <c r="B212" s="9"/>
      <c r="C212" s="9"/>
      <c r="D212" s="9"/>
      <c r="E212" s="9"/>
      <c r="F212" s="13"/>
      <c r="G212" s="9"/>
      <c r="H212" s="9"/>
      <c r="I212" s="15"/>
      <c r="J212" s="15"/>
      <c r="K212" s="15"/>
      <c r="L212" s="9"/>
      <c r="M212" s="15"/>
      <c r="N212" s="9"/>
      <c r="O212" s="15"/>
      <c r="P212" s="9"/>
      <c r="Q212" s="9"/>
    </row>
    <row r="213" spans="1:17" ht="15" customHeight="1" x14ac:dyDescent="0.2">
      <c r="A213" s="9"/>
      <c r="B213" s="9"/>
      <c r="C213" s="9"/>
      <c r="D213" s="9"/>
      <c r="E213" s="9"/>
      <c r="F213" s="13"/>
      <c r="G213" s="14"/>
      <c r="H213" s="9"/>
      <c r="I213" s="15"/>
      <c r="J213" s="15"/>
      <c r="K213" s="15"/>
      <c r="L213" s="9"/>
      <c r="M213" s="9"/>
      <c r="N213" s="15"/>
      <c r="O213" s="9"/>
      <c r="P213" s="9"/>
      <c r="Q213" s="9"/>
    </row>
    <row r="214" spans="1:17" ht="15" customHeight="1" x14ac:dyDescent="0.2">
      <c r="A214" s="9"/>
      <c r="B214" s="9"/>
      <c r="C214" s="9"/>
      <c r="D214" s="9"/>
      <c r="E214" s="9"/>
      <c r="F214" s="13"/>
      <c r="G214" s="9"/>
      <c r="H214" s="9"/>
      <c r="I214" s="15"/>
      <c r="J214" s="15"/>
      <c r="K214" s="15"/>
      <c r="L214" s="9"/>
      <c r="M214" s="15"/>
      <c r="N214" s="9"/>
      <c r="O214" s="15"/>
      <c r="P214" s="9"/>
      <c r="Q214" s="9"/>
    </row>
    <row r="215" spans="1:17" ht="15" customHeight="1" x14ac:dyDescent="0.2">
      <c r="A215" s="9"/>
      <c r="B215" s="9"/>
      <c r="C215" s="9"/>
      <c r="D215" s="9"/>
      <c r="E215" s="9"/>
      <c r="F215" s="13"/>
      <c r="G215" s="14"/>
      <c r="H215" s="9"/>
      <c r="I215" s="15"/>
      <c r="J215" s="15"/>
      <c r="K215" s="15"/>
      <c r="L215" s="9"/>
      <c r="M215" s="9"/>
      <c r="N215" s="15"/>
      <c r="O215" s="9"/>
      <c r="P215" s="9"/>
      <c r="Q215" s="9"/>
    </row>
    <row r="216" spans="1:17" ht="15" customHeight="1" x14ac:dyDescent="0.2">
      <c r="A216" s="9"/>
      <c r="B216" s="9"/>
      <c r="C216" s="9"/>
      <c r="D216" s="9"/>
      <c r="E216" s="9"/>
      <c r="F216" s="13"/>
      <c r="G216" s="9"/>
      <c r="H216" s="9"/>
      <c r="I216" s="15"/>
      <c r="J216" s="15"/>
      <c r="K216" s="15"/>
      <c r="L216" s="9"/>
      <c r="M216" s="15"/>
      <c r="N216" s="9"/>
      <c r="O216" s="15"/>
      <c r="P216" s="9"/>
      <c r="Q216" s="9"/>
    </row>
    <row r="217" spans="1:17" ht="15" customHeight="1" x14ac:dyDescent="0.2">
      <c r="A217" s="9"/>
      <c r="B217" s="9"/>
      <c r="C217" s="9"/>
      <c r="D217" s="9"/>
      <c r="E217" s="9"/>
      <c r="F217" s="13"/>
      <c r="G217" s="14"/>
      <c r="H217" s="9"/>
      <c r="I217" s="15"/>
      <c r="J217" s="15"/>
      <c r="K217" s="15"/>
      <c r="L217" s="9"/>
      <c r="M217" s="9"/>
      <c r="N217" s="15"/>
      <c r="O217" s="9"/>
      <c r="P217" s="9"/>
      <c r="Q217" s="9"/>
    </row>
    <row r="218" spans="1:17" ht="15" customHeight="1" x14ac:dyDescent="0.2">
      <c r="A218" s="9"/>
      <c r="B218" s="9"/>
      <c r="C218" s="9"/>
      <c r="D218" s="9"/>
      <c r="E218" s="9"/>
      <c r="F218" s="13"/>
      <c r="G218" s="9"/>
      <c r="H218" s="9"/>
      <c r="I218" s="15"/>
      <c r="J218" s="15"/>
      <c r="K218" s="15"/>
      <c r="L218" s="9"/>
      <c r="M218" s="15"/>
      <c r="N218" s="9"/>
      <c r="O218" s="15"/>
      <c r="P218" s="9"/>
      <c r="Q218" s="9"/>
    </row>
    <row r="219" spans="1:17" ht="15" customHeight="1" x14ac:dyDescent="0.2">
      <c r="A219" s="9"/>
      <c r="B219" s="9"/>
      <c r="C219" s="9"/>
      <c r="D219" s="9"/>
      <c r="E219" s="9"/>
      <c r="F219" s="13"/>
      <c r="G219" s="14"/>
      <c r="H219" s="9"/>
      <c r="I219" s="15"/>
      <c r="J219" s="15"/>
      <c r="K219" s="15"/>
      <c r="L219" s="9"/>
      <c r="M219" s="9"/>
      <c r="N219" s="15"/>
      <c r="O219" s="9"/>
      <c r="P219" s="9"/>
      <c r="Q219" s="9"/>
    </row>
    <row r="220" spans="1:17" ht="15" customHeight="1" x14ac:dyDescent="0.2">
      <c r="A220" s="9"/>
      <c r="B220" s="9"/>
      <c r="C220" s="9"/>
      <c r="D220" s="9"/>
      <c r="E220" s="9"/>
      <c r="F220" s="13"/>
      <c r="G220" s="9"/>
      <c r="H220" s="9"/>
      <c r="I220" s="15"/>
      <c r="J220" s="15"/>
      <c r="K220" s="15"/>
      <c r="L220" s="9"/>
      <c r="M220" s="15"/>
      <c r="N220" s="9"/>
      <c r="O220" s="15"/>
      <c r="P220" s="9"/>
      <c r="Q220" s="9"/>
    </row>
    <row r="221" spans="1:17" ht="15" customHeight="1" x14ac:dyDescent="0.2">
      <c r="A221" s="9"/>
      <c r="B221" s="9"/>
      <c r="C221" s="9"/>
      <c r="D221" s="9"/>
      <c r="E221" s="9"/>
      <c r="F221" s="13"/>
      <c r="G221" s="14"/>
      <c r="H221" s="9"/>
      <c r="I221" s="15"/>
      <c r="J221" s="15"/>
      <c r="K221" s="15"/>
      <c r="L221" s="9"/>
      <c r="M221" s="9"/>
      <c r="N221" s="15"/>
      <c r="O221" s="9"/>
      <c r="P221" s="9"/>
      <c r="Q221" s="9"/>
    </row>
    <row r="222" spans="1:17" ht="15" customHeight="1" x14ac:dyDescent="0.2">
      <c r="A222" s="9"/>
      <c r="B222" s="9"/>
      <c r="C222" s="9"/>
      <c r="D222" s="9"/>
      <c r="E222" s="9"/>
      <c r="F222" s="13"/>
      <c r="G222" s="9"/>
      <c r="H222" s="9"/>
      <c r="I222" s="15"/>
      <c r="J222" s="15"/>
      <c r="K222" s="15"/>
      <c r="L222" s="9"/>
      <c r="M222" s="15"/>
      <c r="N222" s="9"/>
      <c r="O222" s="15"/>
      <c r="P222" s="9"/>
      <c r="Q222" s="9"/>
    </row>
    <row r="223" spans="1:17" ht="15" customHeight="1" x14ac:dyDescent="0.2">
      <c r="A223" s="9"/>
      <c r="B223" s="9"/>
      <c r="C223" s="9"/>
      <c r="D223" s="9"/>
      <c r="E223" s="9"/>
      <c r="F223" s="13"/>
      <c r="G223" s="14"/>
      <c r="H223" s="9"/>
      <c r="I223" s="15"/>
      <c r="J223" s="15"/>
      <c r="K223" s="15"/>
      <c r="L223" s="9"/>
      <c r="M223" s="9"/>
      <c r="N223" s="15"/>
      <c r="O223" s="9"/>
      <c r="P223" s="9"/>
      <c r="Q223" s="9"/>
    </row>
    <row r="224" spans="1:17" ht="15" customHeight="1" x14ac:dyDescent="0.2">
      <c r="A224" s="9"/>
      <c r="B224" s="9"/>
      <c r="C224" s="9"/>
      <c r="D224" s="9"/>
      <c r="E224" s="9"/>
      <c r="F224" s="13"/>
      <c r="G224" s="9"/>
      <c r="H224" s="9"/>
      <c r="I224" s="15"/>
      <c r="J224" s="15"/>
      <c r="K224" s="15"/>
      <c r="L224" s="9"/>
      <c r="M224" s="15"/>
      <c r="N224" s="9"/>
      <c r="O224" s="15"/>
      <c r="P224" s="9"/>
      <c r="Q224" s="9"/>
    </row>
    <row r="225" spans="1:17" ht="15" customHeight="1" x14ac:dyDescent="0.2">
      <c r="A225" s="9"/>
      <c r="B225" s="9"/>
      <c r="C225" s="9"/>
      <c r="D225" s="9"/>
      <c r="E225" s="9"/>
      <c r="F225" s="13"/>
      <c r="G225" s="14"/>
      <c r="H225" s="9"/>
      <c r="I225" s="15"/>
      <c r="J225" s="15"/>
      <c r="K225" s="15"/>
      <c r="L225" s="9"/>
      <c r="M225" s="9"/>
      <c r="N225" s="15"/>
      <c r="O225" s="9"/>
      <c r="P225" s="9"/>
      <c r="Q225" s="9"/>
    </row>
    <row r="226" spans="1:17" ht="15" customHeight="1" x14ac:dyDescent="0.2">
      <c r="A226" s="9"/>
      <c r="B226" s="9"/>
      <c r="C226" s="9"/>
      <c r="D226" s="9"/>
      <c r="E226" s="9"/>
      <c r="F226" s="13"/>
      <c r="G226" s="9"/>
      <c r="H226" s="9"/>
      <c r="I226" s="15"/>
      <c r="J226" s="15"/>
      <c r="K226" s="15"/>
      <c r="L226" s="9"/>
      <c r="M226" s="15"/>
      <c r="N226" s="9"/>
      <c r="O226" s="15"/>
      <c r="P226" s="9"/>
      <c r="Q226" s="9"/>
    </row>
    <row r="227" spans="1:17" ht="15" customHeight="1" x14ac:dyDescent="0.2">
      <c r="A227" s="9"/>
      <c r="B227" s="9"/>
      <c r="C227" s="9"/>
      <c r="D227" s="9"/>
      <c r="E227" s="9"/>
      <c r="F227" s="13"/>
      <c r="G227" s="14"/>
      <c r="H227" s="9"/>
      <c r="I227" s="15"/>
      <c r="J227" s="15"/>
      <c r="K227" s="15"/>
      <c r="L227" s="9"/>
      <c r="M227" s="9"/>
      <c r="N227" s="15"/>
      <c r="O227" s="9"/>
      <c r="P227" s="9"/>
      <c r="Q227" s="9"/>
    </row>
    <row r="228" spans="1:17" ht="15" customHeight="1" x14ac:dyDescent="0.2">
      <c r="A228" s="9"/>
      <c r="B228" s="9"/>
      <c r="C228" s="9"/>
      <c r="D228" s="9"/>
      <c r="E228" s="9"/>
      <c r="F228" s="13"/>
      <c r="G228" s="9"/>
      <c r="H228" s="9"/>
      <c r="I228" s="15"/>
      <c r="J228" s="15"/>
      <c r="K228" s="15"/>
      <c r="L228" s="9"/>
      <c r="M228" s="15"/>
      <c r="N228" s="9"/>
      <c r="O228" s="15"/>
      <c r="P228" s="9"/>
      <c r="Q228" s="9"/>
    </row>
    <row r="229" spans="1:17" ht="15" customHeight="1" x14ac:dyDescent="0.2">
      <c r="A229" s="9"/>
      <c r="B229" s="9"/>
      <c r="C229" s="9"/>
      <c r="D229" s="9"/>
      <c r="E229" s="9"/>
      <c r="F229" s="13"/>
      <c r="G229" s="14"/>
      <c r="H229" s="9"/>
      <c r="I229" s="15"/>
      <c r="J229" s="15"/>
      <c r="K229" s="15"/>
      <c r="L229" s="9"/>
      <c r="M229" s="9"/>
      <c r="N229" s="15"/>
      <c r="O229" s="9"/>
      <c r="P229" s="9"/>
      <c r="Q229" s="9"/>
    </row>
    <row r="230" spans="1:17" ht="15" customHeight="1" x14ac:dyDescent="0.2">
      <c r="A230" s="9"/>
      <c r="B230" s="9"/>
      <c r="C230" s="9"/>
      <c r="D230" s="9"/>
      <c r="E230" s="9"/>
      <c r="F230" s="13"/>
      <c r="G230" s="9"/>
      <c r="H230" s="9"/>
      <c r="I230" s="15"/>
      <c r="J230" s="15"/>
      <c r="K230" s="15"/>
      <c r="L230" s="9"/>
      <c r="M230" s="15"/>
      <c r="N230" s="9"/>
      <c r="O230" s="15"/>
      <c r="P230" s="9"/>
      <c r="Q230" s="9"/>
    </row>
    <row r="231" spans="1:17" ht="15" customHeight="1" x14ac:dyDescent="0.2">
      <c r="A231" s="9"/>
      <c r="B231" s="9"/>
      <c r="C231" s="9"/>
      <c r="D231" s="9"/>
      <c r="E231" s="9"/>
      <c r="F231" s="13"/>
      <c r="G231" s="14"/>
      <c r="H231" s="9"/>
      <c r="I231" s="15"/>
      <c r="J231" s="15"/>
      <c r="K231" s="15"/>
      <c r="L231" s="9"/>
      <c r="M231" s="9"/>
      <c r="N231" s="15"/>
      <c r="O231" s="9"/>
      <c r="P231" s="9"/>
      <c r="Q231" s="9"/>
    </row>
    <row r="232" spans="1:17" ht="15" customHeight="1" x14ac:dyDescent="0.2">
      <c r="A232" s="9"/>
      <c r="B232" s="9"/>
      <c r="C232" s="9"/>
      <c r="D232" s="9"/>
      <c r="E232" s="9"/>
      <c r="F232" s="13"/>
      <c r="G232" s="9"/>
      <c r="H232" s="9"/>
      <c r="I232" s="15"/>
      <c r="J232" s="15"/>
      <c r="K232" s="15"/>
      <c r="L232" s="9"/>
      <c r="M232" s="15"/>
      <c r="N232" s="9"/>
      <c r="O232" s="15"/>
      <c r="P232" s="9"/>
      <c r="Q232" s="9"/>
    </row>
    <row r="233" spans="1:17" ht="15" customHeight="1" x14ac:dyDescent="0.2">
      <c r="A233" s="9"/>
      <c r="B233" s="9"/>
      <c r="C233" s="9"/>
      <c r="D233" s="9"/>
      <c r="E233" s="9"/>
      <c r="F233" s="13"/>
      <c r="G233" s="14"/>
      <c r="H233" s="9"/>
      <c r="I233" s="15"/>
      <c r="J233" s="15"/>
      <c r="K233" s="15"/>
      <c r="L233" s="9"/>
      <c r="M233" s="9"/>
      <c r="N233" s="15"/>
      <c r="O233" s="9"/>
      <c r="P233" s="9"/>
      <c r="Q233" s="9"/>
    </row>
    <row r="234" spans="1:17" ht="15" customHeight="1" x14ac:dyDescent="0.2">
      <c r="A234" s="9"/>
      <c r="B234" s="9"/>
      <c r="C234" s="9"/>
      <c r="D234" s="9"/>
      <c r="E234" s="9"/>
      <c r="F234" s="13"/>
      <c r="G234" s="9"/>
      <c r="H234" s="9"/>
      <c r="I234" s="15"/>
      <c r="J234" s="15"/>
      <c r="K234" s="15"/>
      <c r="L234" s="9"/>
      <c r="M234" s="15"/>
      <c r="N234" s="9"/>
      <c r="O234" s="15"/>
      <c r="P234" s="9"/>
      <c r="Q234" s="9"/>
    </row>
    <row r="235" spans="1:17" ht="15" customHeight="1" x14ac:dyDescent="0.2">
      <c r="A235" s="9"/>
      <c r="B235" s="9"/>
      <c r="C235" s="9"/>
      <c r="D235" s="9"/>
      <c r="E235" s="9"/>
      <c r="F235" s="13"/>
      <c r="G235" s="14"/>
      <c r="H235" s="9"/>
      <c r="I235" s="15"/>
      <c r="J235" s="15"/>
      <c r="K235" s="15"/>
      <c r="L235" s="9"/>
      <c r="M235" s="9"/>
      <c r="N235" s="15"/>
      <c r="O235" s="9"/>
      <c r="P235" s="9"/>
      <c r="Q235" s="9"/>
    </row>
    <row r="236" spans="1:17" ht="15" customHeight="1" x14ac:dyDescent="0.2">
      <c r="A236" s="9"/>
      <c r="B236" s="9"/>
      <c r="C236" s="9"/>
      <c r="D236" s="9"/>
      <c r="E236" s="9"/>
      <c r="F236" s="13"/>
      <c r="G236" s="9"/>
      <c r="H236" s="9"/>
      <c r="I236" s="15"/>
      <c r="J236" s="15"/>
      <c r="K236" s="15"/>
      <c r="L236" s="9"/>
      <c r="M236" s="15"/>
      <c r="N236" s="9"/>
      <c r="O236" s="15"/>
      <c r="P236" s="9"/>
      <c r="Q236" s="9"/>
    </row>
    <row r="237" spans="1:17" ht="15" customHeight="1" x14ac:dyDescent="0.2">
      <c r="A237" s="9"/>
      <c r="B237" s="9"/>
      <c r="C237" s="9"/>
      <c r="D237" s="9"/>
      <c r="E237" s="9"/>
      <c r="F237" s="13"/>
      <c r="G237" s="14"/>
      <c r="H237" s="9"/>
      <c r="I237" s="15"/>
      <c r="J237" s="15"/>
      <c r="K237" s="15"/>
      <c r="L237" s="9"/>
      <c r="M237" s="9"/>
      <c r="N237" s="15"/>
      <c r="O237" s="9"/>
      <c r="P237" s="9"/>
      <c r="Q237" s="9"/>
    </row>
    <row r="238" spans="1:17" ht="15" customHeight="1" x14ac:dyDescent="0.2">
      <c r="A238" s="9"/>
      <c r="B238" s="9"/>
      <c r="C238" s="9"/>
      <c r="D238" s="9"/>
      <c r="E238" s="9"/>
      <c r="F238" s="13"/>
      <c r="G238" s="9"/>
      <c r="H238" s="9"/>
      <c r="I238" s="15"/>
      <c r="J238" s="15"/>
      <c r="K238" s="15"/>
      <c r="L238" s="9"/>
      <c r="M238" s="15"/>
      <c r="N238" s="9"/>
      <c r="O238" s="15"/>
      <c r="P238" s="9"/>
      <c r="Q238" s="9"/>
    </row>
    <row r="239" spans="1:17" ht="15" customHeight="1" x14ac:dyDescent="0.2">
      <c r="A239" s="9"/>
      <c r="B239" s="9"/>
      <c r="C239" s="9"/>
      <c r="D239" s="9"/>
      <c r="E239" s="9"/>
      <c r="F239" s="13"/>
      <c r="G239" s="14"/>
      <c r="H239" s="9"/>
      <c r="I239" s="15"/>
      <c r="J239" s="15"/>
      <c r="K239" s="15"/>
      <c r="L239" s="9"/>
      <c r="M239" s="9"/>
      <c r="N239" s="15"/>
      <c r="O239" s="9"/>
      <c r="P239" s="9"/>
      <c r="Q239" s="9"/>
    </row>
    <row r="240" spans="1:17" ht="15" customHeight="1" x14ac:dyDescent="0.2">
      <c r="A240" s="9"/>
      <c r="B240" s="9"/>
      <c r="C240" s="9"/>
      <c r="D240" s="9"/>
      <c r="E240" s="9"/>
      <c r="F240" s="13"/>
      <c r="G240" s="9"/>
      <c r="H240" s="9"/>
      <c r="I240" s="15"/>
      <c r="J240" s="15"/>
      <c r="K240" s="15"/>
      <c r="L240" s="9"/>
      <c r="M240" s="15"/>
      <c r="N240" s="9"/>
      <c r="O240" s="15"/>
      <c r="P240" s="9"/>
      <c r="Q240" s="9"/>
    </row>
    <row r="241" spans="1:17" ht="15" customHeight="1" x14ac:dyDescent="0.2">
      <c r="A241" s="9"/>
      <c r="B241" s="9"/>
      <c r="C241" s="9"/>
      <c r="D241" s="9"/>
      <c r="E241" s="9"/>
      <c r="F241" s="13"/>
      <c r="G241" s="14"/>
      <c r="H241" s="9"/>
      <c r="I241" s="15"/>
      <c r="J241" s="15"/>
      <c r="K241" s="15"/>
      <c r="L241" s="9"/>
      <c r="M241" s="9"/>
      <c r="N241" s="15"/>
      <c r="O241" s="9"/>
      <c r="P241" s="9"/>
      <c r="Q241" s="9"/>
    </row>
    <row r="242" spans="1:17" ht="15" customHeight="1" x14ac:dyDescent="0.2">
      <c r="A242" s="9"/>
      <c r="B242" s="9"/>
      <c r="C242" s="9"/>
      <c r="D242" s="9"/>
      <c r="E242" s="9"/>
      <c r="F242" s="13"/>
      <c r="G242" s="9"/>
      <c r="H242" s="9"/>
      <c r="I242" s="15"/>
      <c r="J242" s="15"/>
      <c r="K242" s="15"/>
      <c r="L242" s="9"/>
      <c r="M242" s="15"/>
      <c r="N242" s="9"/>
      <c r="O242" s="15"/>
      <c r="P242" s="9"/>
      <c r="Q242" s="9"/>
    </row>
    <row r="243" spans="1:17" ht="15" customHeight="1" x14ac:dyDescent="0.2">
      <c r="A243" s="9"/>
      <c r="B243" s="9"/>
      <c r="C243" s="9"/>
      <c r="D243" s="9"/>
      <c r="E243" s="9"/>
      <c r="F243" s="13"/>
      <c r="G243" s="14"/>
      <c r="H243" s="9"/>
      <c r="I243" s="15"/>
      <c r="J243" s="15"/>
      <c r="K243" s="15"/>
      <c r="L243" s="9"/>
      <c r="M243" s="9"/>
      <c r="N243" s="15"/>
      <c r="O243" s="9"/>
      <c r="P243" s="9"/>
      <c r="Q243" s="9"/>
    </row>
    <row r="244" spans="1:17" ht="15" customHeight="1" x14ac:dyDescent="0.2">
      <c r="A244" s="9"/>
      <c r="B244" s="9"/>
      <c r="C244" s="9"/>
      <c r="D244" s="9"/>
      <c r="E244" s="9"/>
      <c r="F244" s="13"/>
      <c r="G244" s="9"/>
      <c r="H244" s="9"/>
      <c r="I244" s="15"/>
      <c r="J244" s="15"/>
      <c r="K244" s="15"/>
      <c r="L244" s="9"/>
      <c r="M244" s="15"/>
      <c r="N244" s="9"/>
      <c r="O244" s="15"/>
      <c r="P244" s="9"/>
      <c r="Q244" s="9"/>
    </row>
    <row r="245" spans="1:17" ht="15" customHeight="1" x14ac:dyDescent="0.2">
      <c r="A245" s="9"/>
      <c r="B245" s="9"/>
      <c r="C245" s="9"/>
      <c r="D245" s="9"/>
      <c r="E245" s="9"/>
      <c r="F245" s="13"/>
      <c r="G245" s="14"/>
      <c r="H245" s="9"/>
      <c r="I245" s="15"/>
      <c r="J245" s="15"/>
      <c r="K245" s="15"/>
      <c r="L245" s="9"/>
      <c r="M245" s="9"/>
      <c r="N245" s="15"/>
      <c r="O245" s="9"/>
      <c r="P245" s="9"/>
      <c r="Q245" s="9"/>
    </row>
    <row r="246" spans="1:17" ht="15" customHeight="1" x14ac:dyDescent="0.2">
      <c r="A246" s="9"/>
      <c r="B246" s="9"/>
      <c r="C246" s="9"/>
      <c r="D246" s="9"/>
      <c r="E246" s="9"/>
      <c r="F246" s="13"/>
      <c r="G246" s="9"/>
      <c r="H246" s="9"/>
      <c r="I246" s="15"/>
      <c r="J246" s="15"/>
      <c r="K246" s="15"/>
      <c r="L246" s="9"/>
      <c r="M246" s="15"/>
      <c r="N246" s="9"/>
      <c r="O246" s="15"/>
      <c r="P246" s="9"/>
      <c r="Q246" s="9"/>
    </row>
    <row r="247" spans="1:17" ht="15" customHeight="1" x14ac:dyDescent="0.2">
      <c r="A247" s="9"/>
      <c r="B247" s="9"/>
      <c r="C247" s="9"/>
      <c r="D247" s="9"/>
      <c r="E247" s="9"/>
      <c r="F247" s="13"/>
      <c r="G247" s="14"/>
      <c r="H247" s="9"/>
      <c r="I247" s="15"/>
      <c r="J247" s="15"/>
      <c r="K247" s="15"/>
      <c r="L247" s="9"/>
      <c r="M247" s="9"/>
      <c r="N247" s="15"/>
      <c r="O247" s="9"/>
      <c r="P247" s="9"/>
      <c r="Q247" s="9"/>
    </row>
    <row r="248" spans="1:17" ht="15" customHeight="1" x14ac:dyDescent="0.2">
      <c r="A248" s="9"/>
      <c r="B248" s="9"/>
      <c r="C248" s="9"/>
      <c r="D248" s="9"/>
      <c r="E248" s="9"/>
      <c r="F248" s="13"/>
      <c r="G248" s="9"/>
      <c r="H248" s="9"/>
      <c r="I248" s="15"/>
      <c r="J248" s="15"/>
      <c r="K248" s="15"/>
      <c r="L248" s="9"/>
      <c r="M248" s="15"/>
      <c r="N248" s="9"/>
      <c r="O248" s="15"/>
      <c r="P248" s="9"/>
      <c r="Q248" s="9"/>
    </row>
    <row r="249" spans="1:17" ht="15" customHeight="1" x14ac:dyDescent="0.2">
      <c r="A249" s="9"/>
      <c r="B249" s="9"/>
      <c r="C249" s="9"/>
      <c r="D249" s="9"/>
      <c r="E249" s="9"/>
      <c r="F249" s="13"/>
      <c r="G249" s="14"/>
      <c r="H249" s="9"/>
      <c r="I249" s="15"/>
      <c r="J249" s="15"/>
      <c r="K249" s="15"/>
      <c r="L249" s="9"/>
      <c r="M249" s="9"/>
      <c r="N249" s="15"/>
      <c r="O249" s="9"/>
      <c r="P249" s="9"/>
      <c r="Q249" s="9"/>
    </row>
    <row r="250" spans="1:17" ht="15" customHeight="1" x14ac:dyDescent="0.2">
      <c r="A250" s="9"/>
      <c r="B250" s="9"/>
      <c r="C250" s="9"/>
      <c r="D250" s="9"/>
      <c r="E250" s="9"/>
      <c r="F250" s="13"/>
      <c r="G250" s="9"/>
      <c r="H250" s="9"/>
      <c r="I250" s="15"/>
      <c r="J250" s="15"/>
      <c r="K250" s="15"/>
      <c r="L250" s="9"/>
      <c r="M250" s="15"/>
      <c r="N250" s="9"/>
      <c r="O250" s="15"/>
      <c r="P250" s="9"/>
      <c r="Q250" s="9"/>
    </row>
    <row r="251" spans="1:17" ht="15" customHeight="1" x14ac:dyDescent="0.2">
      <c r="A251" s="9"/>
      <c r="B251" s="9"/>
      <c r="C251" s="9"/>
      <c r="D251" s="12"/>
      <c r="E251" s="12"/>
      <c r="F251" s="9"/>
      <c r="G251" s="9"/>
      <c r="H251" s="12"/>
      <c r="I251" s="16"/>
      <c r="J251" s="16"/>
      <c r="K251" s="16"/>
      <c r="L251" s="109"/>
      <c r="M251" s="9"/>
      <c r="N251" s="17"/>
      <c r="O251" s="9"/>
      <c r="P251" s="9"/>
      <c r="Q251" s="9"/>
    </row>
    <row r="252" spans="1:17" ht="15" customHeight="1" x14ac:dyDescent="0.2">
      <c r="A252" s="9"/>
      <c r="B252" s="9"/>
      <c r="C252" s="9"/>
      <c r="D252" s="9"/>
      <c r="E252" s="9"/>
      <c r="F252" s="9"/>
      <c r="G252" s="9"/>
      <c r="H252" s="9"/>
      <c r="I252" s="17"/>
      <c r="J252" s="17"/>
      <c r="K252" s="17"/>
      <c r="L252" s="9"/>
      <c r="M252" s="9"/>
      <c r="N252" s="17"/>
      <c r="O252" s="9"/>
      <c r="P252" s="9"/>
      <c r="Q252" s="9"/>
    </row>
    <row r="253" spans="1:17" ht="15" customHeight="1" x14ac:dyDescent="0.2">
      <c r="A253" s="9"/>
      <c r="B253" s="9"/>
      <c r="C253" s="9"/>
      <c r="D253" s="12"/>
      <c r="E253" s="12"/>
      <c r="F253" s="9"/>
      <c r="G253" s="9"/>
      <c r="H253" s="12"/>
      <c r="I253" s="17"/>
      <c r="J253" s="17"/>
      <c r="K253" s="17"/>
      <c r="L253" s="9"/>
      <c r="M253" s="9"/>
      <c r="N253" s="17"/>
      <c r="O253" s="9"/>
      <c r="P253" s="9"/>
      <c r="Q253" s="9"/>
    </row>
    <row r="254" spans="1:17" ht="15" customHeight="1" x14ac:dyDescent="0.2">
      <c r="A254" s="9"/>
      <c r="B254" s="9"/>
      <c r="C254" s="9"/>
      <c r="D254" s="9"/>
      <c r="E254" s="9"/>
      <c r="F254" s="9"/>
      <c r="G254" s="9"/>
      <c r="H254" s="9"/>
      <c r="I254" s="17"/>
      <c r="J254" s="17"/>
      <c r="K254" s="17"/>
      <c r="L254" s="9"/>
      <c r="M254" s="9"/>
      <c r="N254" s="17"/>
      <c r="O254" s="9"/>
      <c r="P254" s="9"/>
      <c r="Q254" s="9"/>
    </row>
    <row r="255" spans="1:17" ht="15" customHeight="1" x14ac:dyDescent="0.2">
      <c r="A255" s="9"/>
      <c r="B255" s="9"/>
      <c r="C255" s="9"/>
      <c r="D255" s="9"/>
      <c r="E255" s="12"/>
      <c r="F255" s="9"/>
      <c r="G255" s="9"/>
      <c r="H255" s="9"/>
      <c r="I255" s="17"/>
      <c r="J255" s="17"/>
      <c r="K255" s="17"/>
      <c r="L255" s="9"/>
      <c r="M255" s="9"/>
      <c r="N255" s="17"/>
      <c r="O255" s="9"/>
      <c r="P255" s="9"/>
      <c r="Q255" s="9"/>
    </row>
    <row r="256" spans="1:17" ht="15" customHeight="1" x14ac:dyDescent="0.2">
      <c r="A256" s="9"/>
      <c r="B256" s="9"/>
      <c r="C256" s="9"/>
      <c r="D256" s="9"/>
      <c r="E256" s="9"/>
      <c r="F256" s="9"/>
      <c r="G256" s="9"/>
      <c r="H256" s="9"/>
      <c r="I256" s="17"/>
      <c r="J256" s="17"/>
      <c r="K256" s="17"/>
      <c r="L256" s="9"/>
      <c r="M256" s="17"/>
      <c r="N256" s="17"/>
      <c r="O256" s="9"/>
      <c r="P256" s="9"/>
      <c r="Q256" s="9"/>
    </row>
    <row r="257" spans="1:17" ht="15" customHeight="1" x14ac:dyDescent="0.25">
      <c r="A257" s="9"/>
      <c r="B257" s="9"/>
      <c r="C257" s="9"/>
      <c r="D257" s="9"/>
      <c r="E257" s="9"/>
      <c r="F257" s="9"/>
      <c r="G257" s="9"/>
      <c r="H257" s="111"/>
      <c r="I257" s="9"/>
      <c r="J257" s="9"/>
      <c r="K257" s="9"/>
      <c r="L257" s="9"/>
      <c r="M257" s="9"/>
      <c r="N257" s="9"/>
      <c r="O257" s="9"/>
      <c r="P257" s="9"/>
      <c r="Q257" s="9"/>
    </row>
    <row r="258" spans="1:17" ht="15" customHeight="1" x14ac:dyDescent="0.25">
      <c r="A258" s="9"/>
      <c r="B258" s="9"/>
      <c r="C258" s="9"/>
      <c r="D258" s="9"/>
      <c r="E258" s="9"/>
      <c r="F258" s="9"/>
      <c r="G258" s="9"/>
      <c r="H258" s="111"/>
      <c r="I258" s="9"/>
      <c r="J258" s="9"/>
      <c r="K258" s="9"/>
      <c r="L258" s="9"/>
      <c r="M258" s="9"/>
      <c r="N258" s="9"/>
      <c r="O258" s="9"/>
      <c r="P258" s="9"/>
      <c r="Q258" s="9"/>
    </row>
    <row r="259" spans="1:17" ht="15" customHeight="1" x14ac:dyDescent="0.2">
      <c r="A259" s="9"/>
      <c r="B259" s="9"/>
      <c r="C259" s="9"/>
      <c r="D259" s="9"/>
      <c r="E259" s="9"/>
      <c r="F259" s="9"/>
      <c r="G259" s="9"/>
      <c r="H259" s="9"/>
      <c r="I259" s="9"/>
      <c r="J259" s="9"/>
      <c r="K259" s="9"/>
      <c r="L259" s="9"/>
      <c r="M259" s="9"/>
      <c r="N259" s="9"/>
      <c r="O259" s="9"/>
      <c r="P259" s="9"/>
      <c r="Q259" s="9"/>
    </row>
  </sheetData>
  <mergeCells count="1">
    <mergeCell ref="A2:F2"/>
  </mergeCells>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sheetPr>
  <dimension ref="A1:Q258"/>
  <sheetViews>
    <sheetView zoomScaleNormal="100" workbookViewId="0"/>
  </sheetViews>
  <sheetFormatPr baseColWidth="10" defaultColWidth="11.42578125" defaultRowHeight="15" customHeight="1" x14ac:dyDescent="0.25"/>
  <cols>
    <col min="1" max="1" width="8.85546875" customWidth="1"/>
    <col min="2" max="2" width="10" bestFit="1" customWidth="1"/>
    <col min="3" max="3" width="19.7109375" customWidth="1"/>
    <col min="4" max="4" width="11.7109375" customWidth="1"/>
    <col min="5" max="5" width="39.5703125" customWidth="1"/>
    <col min="6" max="6" width="32.7109375" customWidth="1"/>
    <col min="7" max="7" width="24.85546875" bestFit="1" customWidth="1"/>
    <col min="8" max="8" width="16.85546875" bestFit="1" customWidth="1"/>
    <col min="9" max="10" width="14.7109375" customWidth="1"/>
    <col min="11" max="11" width="13.7109375" customWidth="1"/>
    <col min="12" max="15" width="14.7109375" customWidth="1"/>
  </cols>
  <sheetData>
    <row r="1" spans="1:17" ht="15" customHeight="1" x14ac:dyDescent="0.25">
      <c r="A1" s="10"/>
      <c r="B1" s="10"/>
      <c r="C1" s="10"/>
      <c r="D1" s="10"/>
      <c r="E1" s="10"/>
      <c r="F1" s="10"/>
      <c r="G1" s="10"/>
      <c r="H1" s="10"/>
      <c r="I1" s="11"/>
      <c r="J1" s="11"/>
      <c r="K1" s="11"/>
      <c r="L1" s="11"/>
      <c r="M1" s="10"/>
      <c r="N1" s="11"/>
      <c r="O1" s="10"/>
      <c r="P1" s="10"/>
      <c r="Q1" s="10"/>
    </row>
    <row r="2" spans="1:17" ht="15" customHeight="1" x14ac:dyDescent="0.25">
      <c r="A2" s="12"/>
      <c r="B2" s="10"/>
      <c r="C2" s="12"/>
      <c r="D2" s="10"/>
      <c r="E2" s="10"/>
      <c r="F2" s="10"/>
      <c r="G2" s="10"/>
      <c r="H2" s="10"/>
      <c r="I2" s="10"/>
      <c r="J2" s="10"/>
      <c r="K2" s="10"/>
      <c r="L2" s="10"/>
      <c r="M2" s="10"/>
      <c r="N2" s="10"/>
      <c r="O2" s="10"/>
      <c r="P2" s="10"/>
      <c r="Q2" s="10"/>
    </row>
    <row r="3" spans="1:17" ht="15" customHeight="1" x14ac:dyDescent="0.25">
      <c r="A3" s="10"/>
      <c r="B3" s="10"/>
      <c r="C3" s="10"/>
      <c r="D3" s="10"/>
      <c r="E3" s="10"/>
      <c r="F3" s="10"/>
      <c r="G3" s="10"/>
      <c r="H3" s="10"/>
      <c r="I3" s="10"/>
      <c r="J3" s="10"/>
      <c r="K3" s="10"/>
      <c r="L3" s="10"/>
      <c r="M3" s="10"/>
      <c r="N3" s="10"/>
      <c r="O3" s="10"/>
      <c r="P3" s="10"/>
      <c r="Q3" s="10"/>
    </row>
    <row r="4" spans="1:17" ht="15" customHeight="1" x14ac:dyDescent="0.25">
      <c r="A4" s="10"/>
      <c r="B4" s="12"/>
      <c r="C4" s="9"/>
      <c r="D4" s="10"/>
      <c r="E4" s="21"/>
      <c r="F4" s="10"/>
      <c r="G4" s="10"/>
      <c r="H4" s="10"/>
      <c r="I4" s="10"/>
      <c r="J4" s="10"/>
      <c r="K4" s="10"/>
      <c r="L4" s="10"/>
      <c r="M4" s="10"/>
      <c r="N4" s="10"/>
      <c r="O4" s="10"/>
      <c r="P4" s="10"/>
      <c r="Q4" s="10"/>
    </row>
    <row r="5" spans="1:17" ht="15" customHeight="1" x14ac:dyDescent="0.25">
      <c r="A5" s="10"/>
      <c r="B5" s="10"/>
      <c r="C5" s="8"/>
      <c r="D5" s="10"/>
      <c r="E5" s="10"/>
      <c r="F5" s="10"/>
      <c r="G5" s="10"/>
      <c r="H5" s="10"/>
      <c r="I5" s="10"/>
      <c r="J5" s="10"/>
      <c r="K5" s="10"/>
      <c r="L5" s="10"/>
      <c r="M5" s="10"/>
      <c r="N5" s="10"/>
      <c r="O5" s="10"/>
      <c r="P5" s="10"/>
      <c r="Q5" s="10"/>
    </row>
    <row r="6" spans="1:17" ht="15" customHeight="1" x14ac:dyDescent="0.25">
      <c r="A6" s="10"/>
      <c r="B6" s="10"/>
      <c r="C6" s="10"/>
      <c r="D6" s="10"/>
      <c r="E6" s="10"/>
      <c r="F6" s="13"/>
      <c r="G6" s="14"/>
      <c r="H6" s="10"/>
      <c r="I6" s="15"/>
      <c r="J6" s="15"/>
      <c r="K6" s="15"/>
      <c r="L6" s="10"/>
      <c r="M6" s="10"/>
      <c r="N6" s="15"/>
      <c r="O6" s="10"/>
      <c r="P6" s="10"/>
      <c r="Q6" s="10"/>
    </row>
    <row r="7" spans="1:17" ht="15" customHeight="1" x14ac:dyDescent="0.25">
      <c r="A7" s="10"/>
      <c r="B7" s="10"/>
      <c r="C7" s="10"/>
      <c r="D7" s="10"/>
      <c r="E7" s="10"/>
      <c r="F7" s="13"/>
      <c r="G7" s="10"/>
      <c r="H7" s="10"/>
      <c r="I7" s="15"/>
      <c r="J7" s="15"/>
      <c r="K7" s="15"/>
      <c r="L7" s="10"/>
      <c r="M7" s="15"/>
      <c r="N7" s="10"/>
      <c r="O7" s="15"/>
      <c r="P7" s="10"/>
      <c r="Q7" s="10"/>
    </row>
    <row r="8" spans="1:17" ht="15" customHeight="1" x14ac:dyDescent="0.25">
      <c r="A8" s="10"/>
      <c r="B8" s="10"/>
      <c r="C8" s="10"/>
      <c r="D8" s="10"/>
      <c r="E8" s="10"/>
      <c r="F8" s="13"/>
      <c r="G8" s="14"/>
      <c r="H8" s="10"/>
      <c r="I8" s="15"/>
      <c r="J8" s="15"/>
      <c r="K8" s="15"/>
      <c r="L8" s="10"/>
      <c r="M8" s="10"/>
      <c r="N8" s="15"/>
      <c r="O8" s="10"/>
      <c r="P8" s="10"/>
      <c r="Q8" s="10"/>
    </row>
    <row r="9" spans="1:17" ht="15" customHeight="1" x14ac:dyDescent="0.25">
      <c r="A9" s="10"/>
      <c r="B9" s="10"/>
      <c r="C9" s="10"/>
      <c r="D9" s="10"/>
      <c r="E9" s="10"/>
      <c r="F9" s="13"/>
      <c r="G9" s="10"/>
      <c r="H9" s="10"/>
      <c r="I9" s="15"/>
      <c r="J9" s="15"/>
      <c r="K9" s="15"/>
      <c r="L9" s="10"/>
      <c r="M9" s="15"/>
      <c r="N9" s="10"/>
      <c r="O9" s="15"/>
      <c r="P9" s="10"/>
      <c r="Q9" s="10"/>
    </row>
    <row r="10" spans="1:17" ht="15" customHeight="1" x14ac:dyDescent="0.25">
      <c r="A10" s="10"/>
      <c r="B10" s="10"/>
      <c r="C10" s="10"/>
      <c r="D10" s="10"/>
      <c r="E10" s="10"/>
      <c r="F10" s="13"/>
      <c r="G10" s="14"/>
      <c r="H10" s="10"/>
      <c r="I10" s="15"/>
      <c r="J10" s="15"/>
      <c r="K10" s="15"/>
      <c r="L10" s="10"/>
      <c r="M10" s="10"/>
      <c r="N10" s="15"/>
      <c r="O10" s="10"/>
      <c r="P10" s="10"/>
      <c r="Q10" s="10"/>
    </row>
    <row r="11" spans="1:17" ht="15" customHeight="1" x14ac:dyDescent="0.25">
      <c r="A11" s="10"/>
      <c r="B11" s="10"/>
      <c r="C11" s="10"/>
      <c r="D11" s="10"/>
      <c r="E11" s="10"/>
      <c r="F11" s="13"/>
      <c r="G11" s="10"/>
      <c r="H11" s="10"/>
      <c r="I11" s="15"/>
      <c r="J11" s="15"/>
      <c r="K11" s="15"/>
      <c r="L11" s="10"/>
      <c r="M11" s="15"/>
      <c r="N11" s="10"/>
      <c r="O11" s="15"/>
      <c r="P11" s="10"/>
      <c r="Q11" s="10"/>
    </row>
    <row r="12" spans="1:17" ht="15" customHeight="1" x14ac:dyDescent="0.25">
      <c r="A12" s="10"/>
      <c r="B12" s="10"/>
      <c r="C12" s="10"/>
      <c r="D12" s="10"/>
      <c r="E12" s="10"/>
      <c r="F12" s="13"/>
      <c r="G12" s="14"/>
      <c r="H12" s="10"/>
      <c r="I12" s="15"/>
      <c r="J12" s="15"/>
      <c r="K12" s="15"/>
      <c r="L12" s="10"/>
      <c r="M12" s="10"/>
      <c r="N12" s="15"/>
      <c r="O12" s="10"/>
      <c r="P12" s="10"/>
      <c r="Q12" s="10"/>
    </row>
    <row r="13" spans="1:17" ht="15" customHeight="1" x14ac:dyDescent="0.25">
      <c r="A13" s="10"/>
      <c r="B13" s="10"/>
      <c r="C13" s="10"/>
      <c r="D13" s="10"/>
      <c r="E13" s="10"/>
      <c r="F13" s="13"/>
      <c r="G13" s="10"/>
      <c r="H13" s="10"/>
      <c r="I13" s="15"/>
      <c r="J13" s="15"/>
      <c r="K13" s="15"/>
      <c r="L13" s="10"/>
      <c r="M13" s="15"/>
      <c r="N13" s="10"/>
      <c r="O13" s="15"/>
      <c r="P13" s="10"/>
      <c r="Q13" s="10"/>
    </row>
    <row r="14" spans="1:17" ht="15" customHeight="1" x14ac:dyDescent="0.25">
      <c r="A14" s="10"/>
      <c r="B14" s="10"/>
      <c r="C14" s="10"/>
      <c r="D14" s="10"/>
      <c r="E14" s="10"/>
      <c r="F14" s="13"/>
      <c r="G14" s="14"/>
      <c r="H14" s="10"/>
      <c r="I14" s="15"/>
      <c r="J14" s="15"/>
      <c r="K14" s="15"/>
      <c r="L14" s="10"/>
      <c r="M14" s="10"/>
      <c r="N14" s="15"/>
      <c r="O14" s="10"/>
      <c r="P14" s="10"/>
      <c r="Q14" s="10"/>
    </row>
    <row r="15" spans="1:17" ht="15" customHeight="1" x14ac:dyDescent="0.25">
      <c r="A15" s="10"/>
      <c r="B15" s="10"/>
      <c r="C15" s="10"/>
      <c r="D15" s="10"/>
      <c r="E15" s="10"/>
      <c r="F15" s="13"/>
      <c r="G15" s="10"/>
      <c r="H15" s="10"/>
      <c r="I15" s="15"/>
      <c r="J15" s="15"/>
      <c r="K15" s="15"/>
      <c r="L15" s="10"/>
      <c r="M15" s="15"/>
      <c r="N15" s="10"/>
      <c r="O15" s="15"/>
      <c r="P15" s="10"/>
      <c r="Q15" s="10"/>
    </row>
    <row r="16" spans="1:17" ht="15" customHeight="1" x14ac:dyDescent="0.25">
      <c r="A16" s="10"/>
      <c r="B16" s="10"/>
      <c r="C16" s="10"/>
      <c r="D16" s="10"/>
      <c r="E16" s="10"/>
      <c r="F16" s="13"/>
      <c r="G16" s="14"/>
      <c r="H16" s="10"/>
      <c r="I16" s="15"/>
      <c r="J16" s="15"/>
      <c r="K16" s="15"/>
      <c r="L16" s="10"/>
      <c r="M16" s="10"/>
      <c r="N16" s="15"/>
      <c r="O16" s="10"/>
      <c r="P16" s="10"/>
      <c r="Q16" s="10"/>
    </row>
    <row r="17" spans="1:17" ht="15" customHeight="1" x14ac:dyDescent="0.25">
      <c r="A17" s="10"/>
      <c r="B17" s="10"/>
      <c r="C17" s="10"/>
      <c r="D17" s="10"/>
      <c r="E17" s="10"/>
      <c r="F17" s="13"/>
      <c r="G17" s="10"/>
      <c r="H17" s="10"/>
      <c r="I17" s="15"/>
      <c r="J17" s="15"/>
      <c r="K17" s="15"/>
      <c r="L17" s="10"/>
      <c r="M17" s="15"/>
      <c r="N17" s="10"/>
      <c r="O17" s="15"/>
      <c r="P17" s="10"/>
      <c r="Q17" s="10"/>
    </row>
    <row r="18" spans="1:17" ht="15" customHeight="1" x14ac:dyDescent="0.25">
      <c r="A18" s="10"/>
      <c r="B18" s="10"/>
      <c r="C18" s="10"/>
      <c r="D18" s="10"/>
      <c r="E18" s="10"/>
      <c r="F18" s="13"/>
      <c r="G18" s="14"/>
      <c r="H18" s="10"/>
      <c r="I18" s="15"/>
      <c r="J18" s="15"/>
      <c r="K18" s="15"/>
      <c r="L18" s="10"/>
      <c r="M18" s="10"/>
      <c r="N18" s="15"/>
      <c r="O18" s="10"/>
      <c r="P18" s="10"/>
      <c r="Q18" s="10"/>
    </row>
    <row r="19" spans="1:17" ht="15" customHeight="1" x14ac:dyDescent="0.25">
      <c r="A19" s="10"/>
      <c r="B19" s="10"/>
      <c r="C19" s="10"/>
      <c r="D19" s="10"/>
      <c r="E19" s="10"/>
      <c r="F19" s="13"/>
      <c r="G19" s="10"/>
      <c r="H19" s="10"/>
      <c r="I19" s="15"/>
      <c r="J19" s="15"/>
      <c r="K19" s="15"/>
      <c r="L19" s="10"/>
      <c r="M19" s="15"/>
      <c r="N19" s="10"/>
      <c r="O19" s="15"/>
      <c r="P19" s="10"/>
      <c r="Q19" s="10"/>
    </row>
    <row r="20" spans="1:17" ht="15" customHeight="1" x14ac:dyDescent="0.25">
      <c r="A20" s="10"/>
      <c r="B20" s="10"/>
      <c r="C20" s="10"/>
      <c r="D20" s="10"/>
      <c r="E20" s="10"/>
      <c r="F20" s="13"/>
      <c r="G20" s="14"/>
      <c r="H20" s="10"/>
      <c r="I20" s="15"/>
      <c r="J20" s="15"/>
      <c r="K20" s="15"/>
      <c r="L20" s="10"/>
      <c r="M20" s="10"/>
      <c r="N20" s="15"/>
      <c r="O20" s="10"/>
      <c r="P20" s="10"/>
      <c r="Q20" s="10"/>
    </row>
    <row r="21" spans="1:17" ht="15" customHeight="1" x14ac:dyDescent="0.25">
      <c r="A21" s="10"/>
      <c r="B21" s="10"/>
      <c r="C21" s="10"/>
      <c r="D21" s="10"/>
      <c r="E21" s="10"/>
      <c r="F21" s="13"/>
      <c r="G21" s="10"/>
      <c r="H21" s="10"/>
      <c r="I21" s="15"/>
      <c r="J21" s="15"/>
      <c r="K21" s="15"/>
      <c r="L21" s="10"/>
      <c r="M21" s="15"/>
      <c r="N21" s="10"/>
      <c r="O21" s="15"/>
      <c r="P21" s="10"/>
      <c r="Q21" s="10"/>
    </row>
    <row r="22" spans="1:17" ht="15" customHeight="1" x14ac:dyDescent="0.25">
      <c r="A22" s="10"/>
      <c r="B22" s="10"/>
      <c r="C22" s="10"/>
      <c r="D22" s="10"/>
      <c r="E22" s="10"/>
      <c r="F22" s="13"/>
      <c r="G22" s="14"/>
      <c r="H22" s="10"/>
      <c r="I22" s="15"/>
      <c r="J22" s="15"/>
      <c r="K22" s="15"/>
      <c r="L22" s="10"/>
      <c r="M22" s="10"/>
      <c r="N22" s="15"/>
      <c r="O22" s="10"/>
      <c r="P22" s="10"/>
      <c r="Q22" s="10"/>
    </row>
    <row r="23" spans="1:17" ht="15" customHeight="1" x14ac:dyDescent="0.25">
      <c r="A23" s="10"/>
      <c r="B23" s="10"/>
      <c r="C23" s="10"/>
      <c r="D23" s="10"/>
      <c r="E23" s="10"/>
      <c r="F23" s="13"/>
      <c r="G23" s="10"/>
      <c r="H23" s="10"/>
      <c r="I23" s="15"/>
      <c r="J23" s="15"/>
      <c r="K23" s="15"/>
      <c r="L23" s="10"/>
      <c r="M23" s="15"/>
      <c r="N23" s="10"/>
      <c r="O23" s="15"/>
      <c r="P23" s="10"/>
      <c r="Q23" s="10"/>
    </row>
    <row r="24" spans="1:17" ht="15" customHeight="1" x14ac:dyDescent="0.25">
      <c r="A24" s="10"/>
      <c r="B24" s="10"/>
      <c r="C24" s="10"/>
      <c r="D24" s="10"/>
      <c r="E24" s="10"/>
      <c r="F24" s="13"/>
      <c r="G24" s="14"/>
      <c r="H24" s="10"/>
      <c r="I24" s="15"/>
      <c r="J24" s="15"/>
      <c r="K24" s="15"/>
      <c r="L24" s="10"/>
      <c r="M24" s="10"/>
      <c r="N24" s="15"/>
      <c r="O24" s="10"/>
      <c r="P24" s="10"/>
      <c r="Q24" s="10"/>
    </row>
    <row r="25" spans="1:17" ht="15" customHeight="1" x14ac:dyDescent="0.25">
      <c r="A25" s="10"/>
      <c r="B25" s="10"/>
      <c r="C25" s="10"/>
      <c r="D25" s="10"/>
      <c r="E25" s="10"/>
      <c r="F25" s="13"/>
      <c r="G25" s="10"/>
      <c r="H25" s="10"/>
      <c r="I25" s="15"/>
      <c r="J25" s="15"/>
      <c r="K25" s="15"/>
      <c r="L25" s="10"/>
      <c r="M25" s="15"/>
      <c r="N25" s="10"/>
      <c r="O25" s="15"/>
      <c r="P25" s="10"/>
      <c r="Q25" s="10"/>
    </row>
    <row r="26" spans="1:17" ht="15" customHeight="1" x14ac:dyDescent="0.25">
      <c r="A26" s="10"/>
      <c r="B26" s="10"/>
      <c r="C26" s="10"/>
      <c r="D26" s="10"/>
      <c r="E26" s="10"/>
      <c r="F26" s="13"/>
      <c r="G26" s="14"/>
      <c r="H26" s="10"/>
      <c r="I26" s="15"/>
      <c r="J26" s="15"/>
      <c r="K26" s="15"/>
      <c r="L26" s="10"/>
      <c r="M26" s="10"/>
      <c r="N26" s="15"/>
      <c r="O26" s="10"/>
      <c r="P26" s="10"/>
      <c r="Q26" s="10"/>
    </row>
    <row r="27" spans="1:17" ht="15" customHeight="1" x14ac:dyDescent="0.25">
      <c r="A27" s="10"/>
      <c r="B27" s="10"/>
      <c r="C27" s="10"/>
      <c r="D27" s="10"/>
      <c r="E27" s="10"/>
      <c r="F27" s="13"/>
      <c r="G27" s="10"/>
      <c r="H27" s="10"/>
      <c r="I27" s="15"/>
      <c r="J27" s="15"/>
      <c r="K27" s="15"/>
      <c r="L27" s="10"/>
      <c r="M27" s="15"/>
      <c r="N27" s="10"/>
      <c r="O27" s="15"/>
      <c r="P27" s="10"/>
      <c r="Q27" s="10"/>
    </row>
    <row r="28" spans="1:17" ht="15" customHeight="1" x14ac:dyDescent="0.25">
      <c r="A28" s="10"/>
      <c r="B28" s="10"/>
      <c r="C28" s="10"/>
      <c r="D28" s="10"/>
      <c r="E28" s="10"/>
      <c r="F28" s="13"/>
      <c r="G28" s="14"/>
      <c r="H28" s="10"/>
      <c r="I28" s="15"/>
      <c r="J28" s="15"/>
      <c r="K28" s="15"/>
      <c r="L28" s="10"/>
      <c r="M28" s="10"/>
      <c r="N28" s="15"/>
      <c r="O28" s="10"/>
      <c r="P28" s="10"/>
      <c r="Q28" s="10"/>
    </row>
    <row r="29" spans="1:17" ht="15" customHeight="1" x14ac:dyDescent="0.25">
      <c r="A29" s="10"/>
      <c r="B29" s="10"/>
      <c r="C29" s="10"/>
      <c r="D29" s="10"/>
      <c r="E29" s="10"/>
      <c r="F29" s="13"/>
      <c r="G29" s="10"/>
      <c r="H29" s="10"/>
      <c r="I29" s="15"/>
      <c r="J29" s="15"/>
      <c r="K29" s="15"/>
      <c r="L29" s="10"/>
      <c r="M29" s="15"/>
      <c r="N29" s="10"/>
      <c r="O29" s="15"/>
      <c r="P29" s="10"/>
      <c r="Q29" s="10"/>
    </row>
    <row r="30" spans="1:17" ht="15" customHeight="1" x14ac:dyDescent="0.25">
      <c r="A30" s="10"/>
      <c r="B30" s="10"/>
      <c r="C30" s="10"/>
      <c r="D30" s="10"/>
      <c r="E30" s="10"/>
      <c r="F30" s="13"/>
      <c r="G30" s="14"/>
      <c r="H30" s="10"/>
      <c r="I30" s="15"/>
      <c r="J30" s="15"/>
      <c r="K30" s="15"/>
      <c r="L30" s="10"/>
      <c r="M30" s="10"/>
      <c r="N30" s="15"/>
      <c r="O30" s="10"/>
      <c r="P30" s="10"/>
      <c r="Q30" s="10"/>
    </row>
    <row r="31" spans="1:17" ht="15" customHeight="1" x14ac:dyDescent="0.25">
      <c r="A31" s="10"/>
      <c r="B31" s="10"/>
      <c r="C31" s="10"/>
      <c r="D31" s="10"/>
      <c r="E31" s="10"/>
      <c r="F31" s="13"/>
      <c r="G31" s="10"/>
      <c r="H31" s="10"/>
      <c r="I31" s="15"/>
      <c r="J31" s="15"/>
      <c r="K31" s="15"/>
      <c r="L31" s="10"/>
      <c r="M31" s="15"/>
      <c r="N31" s="10"/>
      <c r="O31" s="15"/>
      <c r="P31" s="10"/>
      <c r="Q31" s="10"/>
    </row>
    <row r="32" spans="1:17" ht="15" customHeight="1" x14ac:dyDescent="0.25">
      <c r="A32" s="10"/>
      <c r="B32" s="10"/>
      <c r="C32" s="10"/>
      <c r="D32" s="10"/>
      <c r="E32" s="10"/>
      <c r="F32" s="13"/>
      <c r="G32" s="14"/>
      <c r="H32" s="10"/>
      <c r="I32" s="15"/>
      <c r="J32" s="15"/>
      <c r="K32" s="15"/>
      <c r="L32" s="10"/>
      <c r="M32" s="10"/>
      <c r="N32" s="15"/>
      <c r="O32" s="10"/>
      <c r="P32" s="10"/>
      <c r="Q32" s="10"/>
    </row>
    <row r="33" spans="1:17" ht="15" customHeight="1" x14ac:dyDescent="0.25">
      <c r="A33" s="10"/>
      <c r="B33" s="10"/>
      <c r="C33" s="10"/>
      <c r="D33" s="10"/>
      <c r="E33" s="10"/>
      <c r="F33" s="13"/>
      <c r="G33" s="10"/>
      <c r="H33" s="10"/>
      <c r="I33" s="15"/>
      <c r="J33" s="15"/>
      <c r="K33" s="15"/>
      <c r="L33" s="10"/>
      <c r="M33" s="15"/>
      <c r="N33" s="10"/>
      <c r="O33" s="15"/>
      <c r="P33" s="10"/>
      <c r="Q33" s="10"/>
    </row>
    <row r="34" spans="1:17" ht="15" customHeight="1" x14ac:dyDescent="0.25">
      <c r="A34" s="10"/>
      <c r="B34" s="10"/>
      <c r="C34" s="10"/>
      <c r="D34" s="10"/>
      <c r="E34" s="10"/>
      <c r="F34" s="13"/>
      <c r="G34" s="14"/>
      <c r="H34" s="10"/>
      <c r="I34" s="15"/>
      <c r="J34" s="15"/>
      <c r="K34" s="15"/>
      <c r="L34" s="10"/>
      <c r="M34" s="10"/>
      <c r="N34" s="15"/>
      <c r="O34" s="10"/>
      <c r="P34" s="10"/>
      <c r="Q34" s="10"/>
    </row>
    <row r="35" spans="1:17" ht="15" customHeight="1" x14ac:dyDescent="0.25">
      <c r="A35" s="10"/>
      <c r="B35" s="10"/>
      <c r="C35" s="10"/>
      <c r="D35" s="10"/>
      <c r="E35" s="10"/>
      <c r="F35" s="13"/>
      <c r="G35" s="10"/>
      <c r="H35" s="10"/>
      <c r="I35" s="15"/>
      <c r="J35" s="15"/>
      <c r="K35" s="15"/>
      <c r="L35" s="10"/>
      <c r="M35" s="15"/>
      <c r="N35" s="10"/>
      <c r="O35" s="15"/>
      <c r="P35" s="10"/>
      <c r="Q35" s="10"/>
    </row>
    <row r="36" spans="1:17" ht="15" customHeight="1" x14ac:dyDescent="0.25">
      <c r="A36" s="10"/>
      <c r="B36" s="10"/>
      <c r="C36" s="10"/>
      <c r="D36" s="10"/>
      <c r="E36" s="10"/>
      <c r="F36" s="13"/>
      <c r="G36" s="14"/>
      <c r="H36" s="10"/>
      <c r="I36" s="15"/>
      <c r="J36" s="15"/>
      <c r="K36" s="15"/>
      <c r="L36" s="10"/>
      <c r="M36" s="10"/>
      <c r="N36" s="15"/>
      <c r="O36" s="10"/>
      <c r="P36" s="10"/>
      <c r="Q36" s="10"/>
    </row>
    <row r="37" spans="1:17" ht="15" customHeight="1" x14ac:dyDescent="0.25">
      <c r="A37" s="10"/>
      <c r="B37" s="10"/>
      <c r="C37" s="10"/>
      <c r="D37" s="10"/>
      <c r="E37" s="10"/>
      <c r="F37" s="13"/>
      <c r="G37" s="10"/>
      <c r="H37" s="10"/>
      <c r="I37" s="15"/>
      <c r="J37" s="15"/>
      <c r="K37" s="15"/>
      <c r="L37" s="10"/>
      <c r="M37" s="15"/>
      <c r="N37" s="10"/>
      <c r="O37" s="15"/>
      <c r="P37" s="10"/>
      <c r="Q37" s="10"/>
    </row>
    <row r="38" spans="1:17" ht="15" customHeight="1" x14ac:dyDescent="0.25">
      <c r="A38" s="10"/>
      <c r="B38" s="10"/>
      <c r="C38" s="10"/>
      <c r="D38" s="10"/>
      <c r="E38" s="10"/>
      <c r="F38" s="13"/>
      <c r="G38" s="14"/>
      <c r="H38" s="10"/>
      <c r="I38" s="15"/>
      <c r="J38" s="15"/>
      <c r="K38" s="15"/>
      <c r="L38" s="10"/>
      <c r="M38" s="10"/>
      <c r="N38" s="15"/>
      <c r="O38" s="10"/>
      <c r="P38" s="10"/>
      <c r="Q38" s="10"/>
    </row>
    <row r="39" spans="1:17" ht="15" customHeight="1" x14ac:dyDescent="0.25">
      <c r="A39" s="10"/>
      <c r="B39" s="10"/>
      <c r="C39" s="10"/>
      <c r="D39" s="10"/>
      <c r="E39" s="10"/>
      <c r="F39" s="13"/>
      <c r="G39" s="10"/>
      <c r="H39" s="10"/>
      <c r="I39" s="15"/>
      <c r="J39" s="15"/>
      <c r="K39" s="15"/>
      <c r="L39" s="10"/>
      <c r="M39" s="15"/>
      <c r="N39" s="10"/>
      <c r="O39" s="15"/>
      <c r="P39" s="10"/>
      <c r="Q39" s="10"/>
    </row>
    <row r="40" spans="1:17" ht="15" customHeight="1" x14ac:dyDescent="0.25">
      <c r="A40" s="10"/>
      <c r="B40" s="10"/>
      <c r="C40" s="10"/>
      <c r="D40" s="10"/>
      <c r="E40" s="10"/>
      <c r="F40" s="13"/>
      <c r="G40" s="14"/>
      <c r="H40" s="10"/>
      <c r="I40" s="15"/>
      <c r="J40" s="15"/>
      <c r="K40" s="15"/>
      <c r="L40" s="10"/>
      <c r="M40" s="10"/>
      <c r="N40" s="15"/>
      <c r="O40" s="10"/>
      <c r="P40" s="10"/>
      <c r="Q40" s="10"/>
    </row>
    <row r="41" spans="1:17" ht="15" customHeight="1" x14ac:dyDescent="0.25">
      <c r="A41" s="10"/>
      <c r="B41" s="10"/>
      <c r="C41" s="10"/>
      <c r="D41" s="10"/>
      <c r="E41" s="10"/>
      <c r="F41" s="13"/>
      <c r="G41" s="10"/>
      <c r="H41" s="10"/>
      <c r="I41" s="15"/>
      <c r="J41" s="15"/>
      <c r="K41" s="15"/>
      <c r="L41" s="10"/>
      <c r="M41" s="15"/>
      <c r="N41" s="10"/>
      <c r="O41" s="15"/>
      <c r="P41" s="10"/>
      <c r="Q41" s="10"/>
    </row>
    <row r="42" spans="1:17" ht="15" customHeight="1" x14ac:dyDescent="0.25">
      <c r="A42" s="10"/>
      <c r="B42" s="10"/>
      <c r="C42" s="10"/>
      <c r="D42" s="10"/>
      <c r="E42" s="10"/>
      <c r="F42" s="13"/>
      <c r="G42" s="14"/>
      <c r="H42" s="10"/>
      <c r="I42" s="15"/>
      <c r="J42" s="15"/>
      <c r="K42" s="15"/>
      <c r="L42" s="10"/>
      <c r="M42" s="10"/>
      <c r="N42" s="15"/>
      <c r="O42" s="10"/>
      <c r="P42" s="10"/>
      <c r="Q42" s="10"/>
    </row>
    <row r="43" spans="1:17" ht="15" customHeight="1" x14ac:dyDescent="0.25">
      <c r="A43" s="10"/>
      <c r="B43" s="10"/>
      <c r="C43" s="10"/>
      <c r="D43" s="10"/>
      <c r="E43" s="10"/>
      <c r="F43" s="13"/>
      <c r="G43" s="10"/>
      <c r="H43" s="10"/>
      <c r="I43" s="15"/>
      <c r="J43" s="15"/>
      <c r="K43" s="15"/>
      <c r="L43" s="10"/>
      <c r="M43" s="15"/>
      <c r="N43" s="10"/>
      <c r="O43" s="15"/>
      <c r="P43" s="10"/>
      <c r="Q43" s="10"/>
    </row>
    <row r="44" spans="1:17" ht="15" customHeight="1" x14ac:dyDescent="0.25">
      <c r="A44" s="10"/>
      <c r="B44" s="10"/>
      <c r="C44" s="10"/>
      <c r="D44" s="10"/>
      <c r="E44" s="10"/>
      <c r="F44" s="13"/>
      <c r="G44" s="14"/>
      <c r="H44" s="10"/>
      <c r="I44" s="15"/>
      <c r="J44" s="15"/>
      <c r="K44" s="15"/>
      <c r="L44" s="10"/>
      <c r="M44" s="10"/>
      <c r="N44" s="15"/>
      <c r="O44" s="10"/>
      <c r="P44" s="10"/>
      <c r="Q44" s="10"/>
    </row>
    <row r="45" spans="1:17" ht="15" customHeight="1" x14ac:dyDescent="0.25">
      <c r="A45" s="10"/>
      <c r="B45" s="10"/>
      <c r="C45" s="10"/>
      <c r="D45" s="10"/>
      <c r="E45" s="10"/>
      <c r="F45" s="13"/>
      <c r="G45" s="10"/>
      <c r="H45" s="10"/>
      <c r="I45" s="15"/>
      <c r="J45" s="15"/>
      <c r="K45" s="15"/>
      <c r="L45" s="10"/>
      <c r="M45" s="15"/>
      <c r="N45" s="10"/>
      <c r="O45" s="15"/>
      <c r="P45" s="10"/>
      <c r="Q45" s="10"/>
    </row>
    <row r="46" spans="1:17" ht="15" customHeight="1" x14ac:dyDescent="0.25">
      <c r="A46" s="10"/>
      <c r="B46" s="10"/>
      <c r="C46" s="10"/>
      <c r="D46" s="10"/>
      <c r="E46" s="10"/>
      <c r="F46" s="13"/>
      <c r="G46" s="14"/>
      <c r="H46" s="10"/>
      <c r="I46" s="15"/>
      <c r="J46" s="15"/>
      <c r="K46" s="15"/>
      <c r="L46" s="10"/>
      <c r="M46" s="10"/>
      <c r="N46" s="15"/>
      <c r="O46" s="10"/>
      <c r="P46" s="10"/>
      <c r="Q46" s="10"/>
    </row>
    <row r="47" spans="1:17" ht="15" customHeight="1" x14ac:dyDescent="0.25">
      <c r="A47" s="10"/>
      <c r="B47" s="10"/>
      <c r="C47" s="10"/>
      <c r="D47" s="10"/>
      <c r="E47" s="10"/>
      <c r="F47" s="13"/>
      <c r="G47" s="10"/>
      <c r="H47" s="10"/>
      <c r="I47" s="15"/>
      <c r="J47" s="15"/>
      <c r="K47" s="15"/>
      <c r="L47" s="10"/>
      <c r="M47" s="15"/>
      <c r="N47" s="10"/>
      <c r="O47" s="15"/>
      <c r="P47" s="10"/>
      <c r="Q47" s="10"/>
    </row>
    <row r="48" spans="1:17" ht="15" customHeight="1" x14ac:dyDescent="0.25">
      <c r="A48" s="10"/>
      <c r="B48" s="10"/>
      <c r="C48" s="10"/>
      <c r="D48" s="10"/>
      <c r="E48" s="10"/>
      <c r="F48" s="13"/>
      <c r="G48" s="14"/>
      <c r="H48" s="10"/>
      <c r="I48" s="15"/>
      <c r="J48" s="15"/>
      <c r="K48" s="15"/>
      <c r="L48" s="10"/>
      <c r="M48" s="10"/>
      <c r="N48" s="15"/>
      <c r="O48" s="10"/>
      <c r="P48" s="10"/>
      <c r="Q48" s="10"/>
    </row>
    <row r="49" spans="1:17" ht="15" customHeight="1" x14ac:dyDescent="0.25">
      <c r="A49" s="10"/>
      <c r="B49" s="10"/>
      <c r="C49" s="10"/>
      <c r="D49" s="10"/>
      <c r="E49" s="10"/>
      <c r="F49" s="13"/>
      <c r="G49" s="10"/>
      <c r="H49" s="10"/>
      <c r="I49" s="15"/>
      <c r="J49" s="15"/>
      <c r="K49" s="15"/>
      <c r="L49" s="10"/>
      <c r="M49" s="15"/>
      <c r="N49" s="10"/>
      <c r="O49" s="15"/>
      <c r="P49" s="10"/>
      <c r="Q49" s="10"/>
    </row>
    <row r="50" spans="1:17" ht="15" customHeight="1" x14ac:dyDescent="0.25">
      <c r="A50" s="10"/>
      <c r="B50" s="10"/>
      <c r="C50" s="10"/>
      <c r="D50" s="10"/>
      <c r="E50" s="10"/>
      <c r="F50" s="13"/>
      <c r="G50" s="14"/>
      <c r="H50" s="10"/>
      <c r="I50" s="15"/>
      <c r="J50" s="15"/>
      <c r="K50" s="15"/>
      <c r="L50" s="10"/>
      <c r="M50" s="10"/>
      <c r="N50" s="15"/>
      <c r="O50" s="10"/>
      <c r="P50" s="10"/>
      <c r="Q50" s="10"/>
    </row>
    <row r="51" spans="1:17" ht="15" customHeight="1" x14ac:dyDescent="0.25">
      <c r="A51" s="10"/>
      <c r="B51" s="10"/>
      <c r="C51" s="10"/>
      <c r="D51" s="10"/>
      <c r="E51" s="10"/>
      <c r="F51" s="13"/>
      <c r="G51" s="10"/>
      <c r="H51" s="10"/>
      <c r="I51" s="15"/>
      <c r="J51" s="15"/>
      <c r="K51" s="15"/>
      <c r="L51" s="10"/>
      <c r="M51" s="15"/>
      <c r="N51" s="10"/>
      <c r="O51" s="15"/>
      <c r="P51" s="10"/>
      <c r="Q51" s="10"/>
    </row>
    <row r="52" spans="1:17" ht="15" customHeight="1" x14ac:dyDescent="0.25">
      <c r="A52" s="10"/>
      <c r="B52" s="10"/>
      <c r="C52" s="10"/>
      <c r="D52" s="10"/>
      <c r="E52" s="10"/>
      <c r="F52" s="13"/>
      <c r="G52" s="14"/>
      <c r="H52" s="10"/>
      <c r="I52" s="15"/>
      <c r="J52" s="15"/>
      <c r="K52" s="15"/>
      <c r="L52" s="10"/>
      <c r="M52" s="10"/>
      <c r="N52" s="15"/>
      <c r="O52" s="10"/>
      <c r="P52" s="10"/>
      <c r="Q52" s="10"/>
    </row>
    <row r="53" spans="1:17" ht="15" customHeight="1" x14ac:dyDescent="0.25">
      <c r="A53" s="10"/>
      <c r="B53" s="10"/>
      <c r="C53" s="10"/>
      <c r="D53" s="10"/>
      <c r="E53" s="10"/>
      <c r="F53" s="13"/>
      <c r="G53" s="10"/>
      <c r="H53" s="10"/>
      <c r="I53" s="15"/>
      <c r="J53" s="15"/>
      <c r="K53" s="15"/>
      <c r="L53" s="10"/>
      <c r="M53" s="15"/>
      <c r="N53" s="10"/>
      <c r="O53" s="15"/>
      <c r="P53" s="10"/>
      <c r="Q53" s="10"/>
    </row>
    <row r="54" spans="1:17" ht="15" customHeight="1" x14ac:dyDescent="0.25">
      <c r="A54" s="10"/>
      <c r="B54" s="10"/>
      <c r="C54" s="10"/>
      <c r="D54" s="10"/>
      <c r="E54" s="10"/>
      <c r="F54" s="13"/>
      <c r="G54" s="14"/>
      <c r="H54" s="10"/>
      <c r="I54" s="15"/>
      <c r="J54" s="15"/>
      <c r="K54" s="15"/>
      <c r="L54" s="10"/>
      <c r="M54" s="10"/>
      <c r="N54" s="15"/>
      <c r="O54" s="10"/>
      <c r="P54" s="10"/>
      <c r="Q54" s="10"/>
    </row>
    <row r="55" spans="1:17" ht="15" customHeight="1" x14ac:dyDescent="0.25">
      <c r="A55" s="10"/>
      <c r="B55" s="10"/>
      <c r="C55" s="10"/>
      <c r="D55" s="10"/>
      <c r="E55" s="10"/>
      <c r="F55" s="13"/>
      <c r="G55" s="10"/>
      <c r="H55" s="10"/>
      <c r="I55" s="15"/>
      <c r="J55" s="15"/>
      <c r="K55" s="15"/>
      <c r="L55" s="10"/>
      <c r="M55" s="15"/>
      <c r="N55" s="10"/>
      <c r="O55" s="15"/>
      <c r="P55" s="10"/>
      <c r="Q55" s="10"/>
    </row>
    <row r="56" spans="1:17" ht="15" customHeight="1" x14ac:dyDescent="0.25">
      <c r="A56" s="10"/>
      <c r="B56" s="10"/>
      <c r="C56" s="10"/>
      <c r="D56" s="10"/>
      <c r="E56" s="10"/>
      <c r="F56" s="13"/>
      <c r="G56" s="14"/>
      <c r="H56" s="10"/>
      <c r="I56" s="15"/>
      <c r="J56" s="15"/>
      <c r="K56" s="15"/>
      <c r="L56" s="10"/>
      <c r="M56" s="10"/>
      <c r="N56" s="15"/>
      <c r="O56" s="10"/>
      <c r="P56" s="10"/>
      <c r="Q56" s="10"/>
    </row>
    <row r="57" spans="1:17" ht="15" customHeight="1" x14ac:dyDescent="0.25">
      <c r="A57" s="10"/>
      <c r="B57" s="10"/>
      <c r="C57" s="10"/>
      <c r="D57" s="10"/>
      <c r="E57" s="10"/>
      <c r="F57" s="13"/>
      <c r="G57" s="10"/>
      <c r="H57" s="10"/>
      <c r="I57" s="15"/>
      <c r="J57" s="15"/>
      <c r="K57" s="15"/>
      <c r="L57" s="10"/>
      <c r="M57" s="15"/>
      <c r="N57" s="10"/>
      <c r="O57" s="15"/>
      <c r="P57" s="10"/>
      <c r="Q57" s="10"/>
    </row>
    <row r="58" spans="1:17" ht="15" customHeight="1" x14ac:dyDescent="0.25">
      <c r="A58" s="10"/>
      <c r="B58" s="10"/>
      <c r="C58" s="10"/>
      <c r="D58" s="10"/>
      <c r="E58" s="10"/>
      <c r="F58" s="13"/>
      <c r="G58" s="14"/>
      <c r="H58" s="10"/>
      <c r="I58" s="15"/>
      <c r="J58" s="15"/>
      <c r="K58" s="15"/>
      <c r="L58" s="10"/>
      <c r="M58" s="10"/>
      <c r="N58" s="15"/>
      <c r="O58" s="10"/>
      <c r="P58" s="10"/>
      <c r="Q58" s="10"/>
    </row>
    <row r="59" spans="1:17" ht="15" customHeight="1" x14ac:dyDescent="0.25">
      <c r="A59" s="10"/>
      <c r="B59" s="10"/>
      <c r="C59" s="10"/>
      <c r="D59" s="10"/>
      <c r="E59" s="10"/>
      <c r="F59" s="13"/>
      <c r="G59" s="10"/>
      <c r="H59" s="10"/>
      <c r="I59" s="15"/>
      <c r="J59" s="15"/>
      <c r="K59" s="15"/>
      <c r="L59" s="10"/>
      <c r="M59" s="15"/>
      <c r="N59" s="10"/>
      <c r="O59" s="15"/>
      <c r="P59" s="10"/>
      <c r="Q59" s="10"/>
    </row>
    <row r="60" spans="1:17" ht="15" customHeight="1" x14ac:dyDescent="0.25">
      <c r="A60" s="10"/>
      <c r="B60" s="10"/>
      <c r="C60" s="10"/>
      <c r="D60" s="12"/>
      <c r="E60" s="12"/>
      <c r="F60" s="10"/>
      <c r="G60" s="10"/>
      <c r="H60" s="12"/>
      <c r="I60" s="16"/>
      <c r="J60" s="16"/>
      <c r="K60" s="16"/>
      <c r="L60" s="18"/>
      <c r="M60" s="10"/>
      <c r="N60" s="17"/>
      <c r="O60" s="10"/>
      <c r="P60" s="10"/>
      <c r="Q60" s="10"/>
    </row>
    <row r="61" spans="1:17" ht="15" customHeight="1" x14ac:dyDescent="0.25">
      <c r="A61" s="10"/>
      <c r="B61" s="10"/>
      <c r="C61" s="10"/>
      <c r="D61" s="10"/>
      <c r="E61" s="10"/>
      <c r="F61" s="10"/>
      <c r="G61" s="10"/>
      <c r="H61" s="10"/>
      <c r="I61" s="17"/>
      <c r="J61" s="17"/>
      <c r="K61" s="17"/>
      <c r="L61" s="10"/>
      <c r="M61" s="10"/>
      <c r="N61" s="17"/>
      <c r="O61" s="19"/>
      <c r="P61" s="10"/>
      <c r="Q61" s="10"/>
    </row>
    <row r="62" spans="1:17" ht="15" customHeight="1" x14ac:dyDescent="0.25">
      <c r="A62" s="10"/>
      <c r="B62" s="12"/>
      <c r="C62" s="10"/>
      <c r="D62" s="10"/>
      <c r="E62" s="12"/>
      <c r="F62" s="10"/>
      <c r="G62" s="10"/>
      <c r="H62" s="10"/>
      <c r="I62" s="10"/>
      <c r="J62" s="10"/>
      <c r="K62" s="10"/>
      <c r="L62" s="10"/>
      <c r="M62" s="10"/>
      <c r="N62" s="10"/>
      <c r="O62" s="10"/>
      <c r="P62" s="10"/>
      <c r="Q62" s="10"/>
    </row>
    <row r="63" spans="1:17" ht="15" customHeight="1" x14ac:dyDescent="0.25">
      <c r="A63" s="10"/>
      <c r="B63" s="10"/>
      <c r="C63" s="10"/>
      <c r="D63" s="10"/>
      <c r="E63" s="10"/>
      <c r="F63" s="10"/>
      <c r="G63" s="10"/>
      <c r="H63" s="10"/>
      <c r="I63" s="10"/>
      <c r="J63" s="10"/>
      <c r="K63" s="10"/>
      <c r="L63" s="10"/>
      <c r="M63" s="10"/>
      <c r="N63" s="10"/>
      <c r="O63" s="10"/>
      <c r="P63" s="10"/>
      <c r="Q63" s="10"/>
    </row>
    <row r="64" spans="1:17" ht="15" customHeight="1" x14ac:dyDescent="0.25">
      <c r="A64" s="10"/>
      <c r="B64" s="10"/>
      <c r="C64" s="10"/>
      <c r="D64" s="10"/>
      <c r="E64" s="10"/>
      <c r="F64" s="13"/>
      <c r="G64" s="14"/>
      <c r="H64" s="10"/>
      <c r="I64" s="15"/>
      <c r="J64" s="15"/>
      <c r="K64" s="15"/>
      <c r="L64" s="10"/>
      <c r="M64" s="10"/>
      <c r="N64" s="15"/>
      <c r="O64" s="10"/>
      <c r="P64" s="10"/>
      <c r="Q64" s="10"/>
    </row>
    <row r="65" spans="1:17" ht="15" customHeight="1" x14ac:dyDescent="0.25">
      <c r="A65" s="10"/>
      <c r="B65" s="10"/>
      <c r="C65" s="10"/>
      <c r="D65" s="10"/>
      <c r="E65" s="10"/>
      <c r="F65" s="13"/>
      <c r="G65" s="10"/>
      <c r="H65" s="10"/>
      <c r="I65" s="15"/>
      <c r="J65" s="15"/>
      <c r="K65" s="15"/>
      <c r="L65" s="10"/>
      <c r="M65" s="15"/>
      <c r="N65" s="10"/>
      <c r="O65" s="15"/>
      <c r="P65" s="10"/>
      <c r="Q65" s="10"/>
    </row>
    <row r="66" spans="1:17" ht="15" customHeight="1" x14ac:dyDescent="0.25">
      <c r="A66" s="10"/>
      <c r="B66" s="10"/>
      <c r="C66" s="10"/>
      <c r="D66" s="10"/>
      <c r="E66" s="10"/>
      <c r="F66" s="13"/>
      <c r="G66" s="14"/>
      <c r="H66" s="10"/>
      <c r="I66" s="15"/>
      <c r="J66" s="15"/>
      <c r="K66" s="15"/>
      <c r="L66" s="10"/>
      <c r="M66" s="10"/>
      <c r="N66" s="15"/>
      <c r="O66" s="10"/>
      <c r="P66" s="10"/>
      <c r="Q66" s="10"/>
    </row>
    <row r="67" spans="1:17" ht="15" customHeight="1" x14ac:dyDescent="0.25">
      <c r="A67" s="10"/>
      <c r="B67" s="10"/>
      <c r="C67" s="10"/>
      <c r="D67" s="10"/>
      <c r="E67" s="10"/>
      <c r="F67" s="13"/>
      <c r="G67" s="10"/>
      <c r="H67" s="10"/>
      <c r="I67" s="15"/>
      <c r="J67" s="15"/>
      <c r="K67" s="15"/>
      <c r="L67" s="10"/>
      <c r="M67" s="15"/>
      <c r="N67" s="10"/>
      <c r="O67" s="15"/>
      <c r="P67" s="10"/>
      <c r="Q67" s="10"/>
    </row>
    <row r="68" spans="1:17" ht="15" customHeight="1" x14ac:dyDescent="0.25">
      <c r="A68" s="10"/>
      <c r="B68" s="10"/>
      <c r="C68" s="10"/>
      <c r="D68" s="10"/>
      <c r="E68" s="10"/>
      <c r="F68" s="13"/>
      <c r="G68" s="14"/>
      <c r="H68" s="10"/>
      <c r="I68" s="15"/>
      <c r="J68" s="15"/>
      <c r="K68" s="15"/>
      <c r="L68" s="10"/>
      <c r="M68" s="10"/>
      <c r="N68" s="15"/>
      <c r="O68" s="10"/>
      <c r="P68" s="10"/>
      <c r="Q68" s="10"/>
    </row>
    <row r="69" spans="1:17" ht="15" customHeight="1" x14ac:dyDescent="0.25">
      <c r="A69" s="10"/>
      <c r="B69" s="10"/>
      <c r="C69" s="10"/>
      <c r="D69" s="10"/>
      <c r="E69" s="10"/>
      <c r="F69" s="13"/>
      <c r="G69" s="10"/>
      <c r="H69" s="10"/>
      <c r="I69" s="15"/>
      <c r="J69" s="15"/>
      <c r="K69" s="15"/>
      <c r="L69" s="10"/>
      <c r="M69" s="15"/>
      <c r="N69" s="10"/>
      <c r="O69" s="15"/>
      <c r="P69" s="10"/>
      <c r="Q69" s="10"/>
    </row>
    <row r="70" spans="1:17" ht="15" customHeight="1" x14ac:dyDescent="0.25">
      <c r="A70" s="10"/>
      <c r="B70" s="10"/>
      <c r="C70" s="10"/>
      <c r="D70" s="10"/>
      <c r="E70" s="10"/>
      <c r="F70" s="13"/>
      <c r="G70" s="14"/>
      <c r="H70" s="10"/>
      <c r="I70" s="15"/>
      <c r="J70" s="15"/>
      <c r="K70" s="15"/>
      <c r="L70" s="10"/>
      <c r="M70" s="10"/>
      <c r="N70" s="15"/>
      <c r="O70" s="10"/>
      <c r="P70" s="10"/>
      <c r="Q70" s="10"/>
    </row>
    <row r="71" spans="1:17" ht="15" customHeight="1" x14ac:dyDescent="0.25">
      <c r="A71" s="10"/>
      <c r="B71" s="10"/>
      <c r="C71" s="10"/>
      <c r="D71" s="10"/>
      <c r="E71" s="10"/>
      <c r="F71" s="13"/>
      <c r="G71" s="10"/>
      <c r="H71" s="10"/>
      <c r="I71" s="15"/>
      <c r="J71" s="15"/>
      <c r="K71" s="15"/>
      <c r="L71" s="10"/>
      <c r="M71" s="15"/>
      <c r="N71" s="10"/>
      <c r="O71" s="15"/>
      <c r="P71" s="10"/>
      <c r="Q71" s="10"/>
    </row>
    <row r="72" spans="1:17" ht="15" customHeight="1" x14ac:dyDescent="0.25">
      <c r="A72" s="10"/>
      <c r="B72" s="10"/>
      <c r="C72" s="10"/>
      <c r="D72" s="10"/>
      <c r="E72" s="10"/>
      <c r="F72" s="13"/>
      <c r="G72" s="14"/>
      <c r="H72" s="10"/>
      <c r="I72" s="15"/>
      <c r="J72" s="15"/>
      <c r="K72" s="15"/>
      <c r="L72" s="10"/>
      <c r="M72" s="10"/>
      <c r="N72" s="15"/>
      <c r="O72" s="10"/>
      <c r="P72" s="10"/>
      <c r="Q72" s="10"/>
    </row>
    <row r="73" spans="1:17" ht="15" customHeight="1" x14ac:dyDescent="0.25">
      <c r="A73" s="10"/>
      <c r="B73" s="10"/>
      <c r="C73" s="10"/>
      <c r="D73" s="10"/>
      <c r="E73" s="10"/>
      <c r="F73" s="13"/>
      <c r="G73" s="10"/>
      <c r="H73" s="10"/>
      <c r="I73" s="15"/>
      <c r="J73" s="15"/>
      <c r="K73" s="15"/>
      <c r="L73" s="10"/>
      <c r="M73" s="15"/>
      <c r="N73" s="10"/>
      <c r="O73" s="15"/>
      <c r="P73" s="10"/>
      <c r="Q73" s="10"/>
    </row>
    <row r="74" spans="1:17" ht="15" customHeight="1" x14ac:dyDescent="0.25">
      <c r="A74" s="10"/>
      <c r="B74" s="10"/>
      <c r="C74" s="10"/>
      <c r="D74" s="12"/>
      <c r="E74" s="12"/>
      <c r="F74" s="10"/>
      <c r="G74" s="10"/>
      <c r="H74" s="12"/>
      <c r="I74" s="16"/>
      <c r="J74" s="16"/>
      <c r="K74" s="16"/>
      <c r="L74" s="18"/>
      <c r="M74" s="10"/>
      <c r="N74" s="17"/>
      <c r="O74" s="10"/>
      <c r="P74" s="10"/>
      <c r="Q74" s="10"/>
    </row>
    <row r="75" spans="1:17" ht="15" customHeight="1" x14ac:dyDescent="0.25">
      <c r="A75" s="10"/>
      <c r="B75" s="10"/>
      <c r="C75" s="10"/>
      <c r="D75" s="10"/>
      <c r="E75" s="10"/>
      <c r="F75" s="10"/>
      <c r="G75" s="10"/>
      <c r="H75" s="10"/>
      <c r="I75" s="17"/>
      <c r="J75" s="17"/>
      <c r="K75" s="17"/>
      <c r="L75" s="10"/>
      <c r="M75" s="10"/>
      <c r="N75" s="17"/>
      <c r="O75" s="10"/>
      <c r="P75" s="10"/>
      <c r="Q75" s="10"/>
    </row>
    <row r="76" spans="1:17" ht="15" customHeight="1" x14ac:dyDescent="0.25">
      <c r="A76" s="10"/>
      <c r="B76" s="12"/>
      <c r="C76" s="10"/>
      <c r="D76" s="10"/>
      <c r="E76" s="12"/>
      <c r="F76" s="10"/>
      <c r="G76" s="10"/>
      <c r="H76" s="10"/>
      <c r="I76" s="10"/>
      <c r="J76" s="10"/>
      <c r="K76" s="10"/>
      <c r="L76" s="10"/>
      <c r="M76" s="10"/>
      <c r="N76" s="10"/>
      <c r="O76" s="10"/>
      <c r="P76" s="10"/>
      <c r="Q76" s="10"/>
    </row>
    <row r="77" spans="1:17" ht="15" customHeight="1" x14ac:dyDescent="0.25">
      <c r="A77" s="10"/>
      <c r="B77" s="10"/>
      <c r="C77" s="10"/>
      <c r="D77" s="10"/>
      <c r="E77" s="10"/>
      <c r="F77" s="10"/>
      <c r="G77" s="10"/>
      <c r="H77" s="10"/>
      <c r="I77" s="10"/>
      <c r="J77" s="10"/>
      <c r="K77" s="10"/>
      <c r="L77" s="10"/>
      <c r="M77" s="10"/>
      <c r="N77" s="10"/>
      <c r="O77" s="10"/>
      <c r="P77" s="10"/>
      <c r="Q77" s="10"/>
    </row>
    <row r="78" spans="1:17" ht="15" customHeight="1" x14ac:dyDescent="0.25">
      <c r="A78" s="10"/>
      <c r="B78" s="10"/>
      <c r="C78" s="10"/>
      <c r="D78" s="10"/>
      <c r="E78" s="10"/>
      <c r="F78" s="13"/>
      <c r="G78" s="14"/>
      <c r="H78" s="10"/>
      <c r="I78" s="15"/>
      <c r="J78" s="15"/>
      <c r="K78" s="15"/>
      <c r="L78" s="10"/>
      <c r="M78" s="10"/>
      <c r="N78" s="15"/>
      <c r="O78" s="10"/>
      <c r="P78" s="10"/>
      <c r="Q78" s="10"/>
    </row>
    <row r="79" spans="1:17" ht="15" customHeight="1" x14ac:dyDescent="0.25">
      <c r="A79" s="10"/>
      <c r="B79" s="10"/>
      <c r="C79" s="10"/>
      <c r="D79" s="10"/>
      <c r="E79" s="10"/>
      <c r="F79" s="13"/>
      <c r="G79" s="10"/>
      <c r="H79" s="10"/>
      <c r="I79" s="15"/>
      <c r="J79" s="15"/>
      <c r="K79" s="15"/>
      <c r="L79" s="10"/>
      <c r="M79" s="15"/>
      <c r="N79" s="10"/>
      <c r="O79" s="15"/>
      <c r="P79" s="10"/>
      <c r="Q79" s="10"/>
    </row>
    <row r="80" spans="1:17" ht="15" customHeight="1" x14ac:dyDescent="0.25">
      <c r="A80" s="10"/>
      <c r="B80" s="10"/>
      <c r="C80" s="10"/>
      <c r="D80" s="10"/>
      <c r="E80" s="10"/>
      <c r="F80" s="13"/>
      <c r="G80" s="14"/>
      <c r="H80" s="10"/>
      <c r="I80" s="15"/>
      <c r="J80" s="15"/>
      <c r="K80" s="15"/>
      <c r="L80" s="10"/>
      <c r="M80" s="10"/>
      <c r="N80" s="15"/>
      <c r="O80" s="10"/>
      <c r="P80" s="10"/>
      <c r="Q80" s="10"/>
    </row>
    <row r="81" spans="1:17" ht="15" customHeight="1" x14ac:dyDescent="0.25">
      <c r="A81" s="10"/>
      <c r="B81" s="10"/>
      <c r="C81" s="10"/>
      <c r="D81" s="10"/>
      <c r="E81" s="10"/>
      <c r="F81" s="13"/>
      <c r="G81" s="10"/>
      <c r="H81" s="10"/>
      <c r="I81" s="15"/>
      <c r="J81" s="15"/>
      <c r="K81" s="15"/>
      <c r="L81" s="10"/>
      <c r="M81" s="15"/>
      <c r="N81" s="10"/>
      <c r="O81" s="15"/>
      <c r="P81" s="10"/>
      <c r="Q81" s="10"/>
    </row>
    <row r="82" spans="1:17" ht="15" customHeight="1" x14ac:dyDescent="0.25">
      <c r="A82" s="10"/>
      <c r="B82" s="10"/>
      <c r="C82" s="10"/>
      <c r="D82" s="10"/>
      <c r="E82" s="10"/>
      <c r="F82" s="13"/>
      <c r="G82" s="14"/>
      <c r="H82" s="10"/>
      <c r="I82" s="15"/>
      <c r="J82" s="15"/>
      <c r="K82" s="15"/>
      <c r="L82" s="10"/>
      <c r="M82" s="10"/>
      <c r="N82" s="15"/>
      <c r="O82" s="10"/>
      <c r="P82" s="10"/>
      <c r="Q82" s="10"/>
    </row>
    <row r="83" spans="1:17" ht="15" customHeight="1" x14ac:dyDescent="0.25">
      <c r="A83" s="10"/>
      <c r="B83" s="10"/>
      <c r="C83" s="10"/>
      <c r="D83" s="10"/>
      <c r="E83" s="10"/>
      <c r="F83" s="13"/>
      <c r="G83" s="10"/>
      <c r="H83" s="10"/>
      <c r="I83" s="15"/>
      <c r="J83" s="15"/>
      <c r="K83" s="15"/>
      <c r="L83" s="10"/>
      <c r="M83" s="15"/>
      <c r="N83" s="10"/>
      <c r="O83" s="15"/>
      <c r="P83" s="10"/>
      <c r="Q83" s="10"/>
    </row>
    <row r="84" spans="1:17" ht="15" customHeight="1" x14ac:dyDescent="0.25">
      <c r="A84" s="10"/>
      <c r="B84" s="10"/>
      <c r="C84" s="10"/>
      <c r="D84" s="10"/>
      <c r="E84" s="10"/>
      <c r="F84" s="13"/>
      <c r="G84" s="14"/>
      <c r="H84" s="10"/>
      <c r="I84" s="15"/>
      <c r="J84" s="15"/>
      <c r="K84" s="15"/>
      <c r="L84" s="10"/>
      <c r="M84" s="10"/>
      <c r="N84" s="15"/>
      <c r="O84" s="10"/>
      <c r="P84" s="10"/>
      <c r="Q84" s="10"/>
    </row>
    <row r="85" spans="1:17" ht="15" customHeight="1" x14ac:dyDescent="0.25">
      <c r="A85" s="10"/>
      <c r="B85" s="10"/>
      <c r="C85" s="10"/>
      <c r="D85" s="10"/>
      <c r="E85" s="10"/>
      <c r="F85" s="10"/>
      <c r="G85" s="10"/>
      <c r="H85" s="10"/>
      <c r="I85" s="15"/>
      <c r="J85" s="15"/>
      <c r="K85" s="15"/>
      <c r="L85" s="10"/>
      <c r="M85" s="15"/>
      <c r="N85" s="10"/>
      <c r="O85" s="15"/>
      <c r="P85" s="10"/>
      <c r="Q85" s="10"/>
    </row>
    <row r="86" spans="1:17" ht="15" customHeight="1" x14ac:dyDescent="0.25">
      <c r="A86" s="10"/>
      <c r="B86" s="10"/>
      <c r="C86" s="10"/>
      <c r="D86" s="12"/>
      <c r="E86" s="12"/>
      <c r="F86" s="10"/>
      <c r="G86" s="10"/>
      <c r="H86" s="12"/>
      <c r="I86" s="16"/>
      <c r="J86" s="16"/>
      <c r="K86" s="16"/>
      <c r="L86" s="18"/>
      <c r="M86" s="10"/>
      <c r="N86" s="17"/>
      <c r="O86" s="10"/>
      <c r="P86" s="10"/>
      <c r="Q86" s="10"/>
    </row>
    <row r="87" spans="1:17" ht="15" customHeight="1" x14ac:dyDescent="0.25">
      <c r="A87" s="10"/>
      <c r="B87" s="10"/>
      <c r="C87" s="10"/>
      <c r="D87" s="10"/>
      <c r="E87" s="10"/>
      <c r="F87" s="10"/>
      <c r="G87" s="10"/>
      <c r="H87" s="10"/>
      <c r="I87" s="17"/>
      <c r="J87" s="17"/>
      <c r="K87" s="17"/>
      <c r="L87" s="10"/>
      <c r="M87" s="10"/>
      <c r="N87" s="17"/>
      <c r="O87" s="10"/>
      <c r="P87" s="10"/>
      <c r="Q87" s="10"/>
    </row>
    <row r="88" spans="1:17" ht="15" customHeight="1" x14ac:dyDescent="0.25">
      <c r="A88" s="10"/>
      <c r="B88" s="12"/>
      <c r="C88" s="10"/>
      <c r="D88" s="10"/>
      <c r="E88" s="12"/>
      <c r="F88" s="10"/>
      <c r="G88" s="10"/>
      <c r="H88" s="10"/>
      <c r="I88" s="10"/>
      <c r="J88" s="10"/>
      <c r="K88" s="10"/>
      <c r="L88" s="10"/>
      <c r="M88" s="10"/>
      <c r="N88" s="10"/>
      <c r="O88" s="10"/>
      <c r="P88" s="10"/>
      <c r="Q88" s="10"/>
    </row>
    <row r="89" spans="1:17" ht="15" customHeight="1" x14ac:dyDescent="0.25">
      <c r="A89" s="10"/>
      <c r="B89" s="10"/>
      <c r="C89" s="10"/>
      <c r="D89" s="10"/>
      <c r="E89" s="10"/>
      <c r="F89" s="10"/>
      <c r="G89" s="10"/>
      <c r="H89" s="10"/>
      <c r="I89" s="10"/>
      <c r="J89" s="10"/>
      <c r="K89" s="10"/>
      <c r="L89" s="10"/>
      <c r="M89" s="10"/>
      <c r="N89" s="10"/>
      <c r="O89" s="10"/>
      <c r="P89" s="10"/>
      <c r="Q89" s="10"/>
    </row>
    <row r="90" spans="1:17" ht="15" customHeight="1" x14ac:dyDescent="0.25">
      <c r="A90" s="10"/>
      <c r="B90" s="10"/>
      <c r="C90" s="10"/>
      <c r="D90" s="10"/>
      <c r="E90" s="10"/>
      <c r="F90" s="13"/>
      <c r="G90" s="14"/>
      <c r="H90" s="10"/>
      <c r="I90" s="15"/>
      <c r="J90" s="15"/>
      <c r="K90" s="15"/>
      <c r="L90" s="10"/>
      <c r="M90" s="10"/>
      <c r="N90" s="15"/>
      <c r="O90" s="10"/>
      <c r="P90" s="10"/>
      <c r="Q90" s="10"/>
    </row>
    <row r="91" spans="1:17" ht="15" customHeight="1" x14ac:dyDescent="0.25">
      <c r="A91" s="10"/>
      <c r="B91" s="10"/>
      <c r="C91" s="10"/>
      <c r="D91" s="10"/>
      <c r="E91" s="10"/>
      <c r="F91" s="13"/>
      <c r="G91" s="10"/>
      <c r="H91" s="10"/>
      <c r="I91" s="15"/>
      <c r="J91" s="15"/>
      <c r="K91" s="15"/>
      <c r="L91" s="10"/>
      <c r="M91" s="15"/>
      <c r="N91" s="10"/>
      <c r="O91" s="15"/>
      <c r="P91" s="10"/>
      <c r="Q91" s="10"/>
    </row>
    <row r="92" spans="1:17" ht="15" customHeight="1" x14ac:dyDescent="0.25">
      <c r="A92" s="10"/>
      <c r="B92" s="10"/>
      <c r="C92" s="10"/>
      <c r="D92" s="10"/>
      <c r="E92" s="10"/>
      <c r="F92" s="13"/>
      <c r="G92" s="14"/>
      <c r="H92" s="10"/>
      <c r="I92" s="15"/>
      <c r="J92" s="15"/>
      <c r="K92" s="15"/>
      <c r="L92" s="10"/>
      <c r="M92" s="10"/>
      <c r="N92" s="15"/>
      <c r="O92" s="10"/>
      <c r="P92" s="10"/>
      <c r="Q92" s="10"/>
    </row>
    <row r="93" spans="1:17" ht="15" customHeight="1" x14ac:dyDescent="0.25">
      <c r="A93" s="10"/>
      <c r="B93" s="10"/>
      <c r="C93" s="10"/>
      <c r="D93" s="10"/>
      <c r="E93" s="10"/>
      <c r="F93" s="13"/>
      <c r="G93" s="10"/>
      <c r="H93" s="10"/>
      <c r="I93" s="15"/>
      <c r="J93" s="15"/>
      <c r="K93" s="15"/>
      <c r="L93" s="10"/>
      <c r="M93" s="15"/>
      <c r="N93" s="10"/>
      <c r="O93" s="15"/>
      <c r="P93" s="10"/>
      <c r="Q93" s="10"/>
    </row>
    <row r="94" spans="1:17" ht="15" customHeight="1" x14ac:dyDescent="0.25">
      <c r="A94" s="10"/>
      <c r="B94" s="10"/>
      <c r="C94" s="10"/>
      <c r="D94" s="10"/>
      <c r="E94" s="10"/>
      <c r="F94" s="13"/>
      <c r="G94" s="14"/>
      <c r="H94" s="10"/>
      <c r="I94" s="15"/>
      <c r="J94" s="15"/>
      <c r="K94" s="15"/>
      <c r="L94" s="10"/>
      <c r="M94" s="10"/>
      <c r="N94" s="15"/>
      <c r="O94" s="10"/>
      <c r="P94" s="10"/>
      <c r="Q94" s="10"/>
    </row>
    <row r="95" spans="1:17" ht="15" customHeight="1" x14ac:dyDescent="0.25">
      <c r="A95" s="10"/>
      <c r="B95" s="10"/>
      <c r="C95" s="10"/>
      <c r="D95" s="10"/>
      <c r="E95" s="10"/>
      <c r="F95" s="13"/>
      <c r="G95" s="10"/>
      <c r="H95" s="10"/>
      <c r="I95" s="15"/>
      <c r="J95" s="15"/>
      <c r="K95" s="15"/>
      <c r="L95" s="10"/>
      <c r="M95" s="15"/>
      <c r="N95" s="10"/>
      <c r="O95" s="15"/>
      <c r="P95" s="10"/>
      <c r="Q95" s="10"/>
    </row>
    <row r="96" spans="1:17" ht="15" customHeight="1" x14ac:dyDescent="0.25">
      <c r="A96" s="10"/>
      <c r="B96" s="10"/>
      <c r="C96" s="10"/>
      <c r="D96" s="10"/>
      <c r="E96" s="10"/>
      <c r="F96" s="13"/>
      <c r="G96" s="14"/>
      <c r="H96" s="10"/>
      <c r="I96" s="15"/>
      <c r="J96" s="15"/>
      <c r="K96" s="15"/>
      <c r="L96" s="10"/>
      <c r="M96" s="10"/>
      <c r="N96" s="15"/>
      <c r="O96" s="10"/>
      <c r="P96" s="10"/>
      <c r="Q96" s="10"/>
    </row>
    <row r="97" spans="1:17" ht="15" customHeight="1" x14ac:dyDescent="0.25">
      <c r="A97" s="10"/>
      <c r="B97" s="10"/>
      <c r="C97" s="10"/>
      <c r="D97" s="10"/>
      <c r="E97" s="10"/>
      <c r="F97" s="13"/>
      <c r="G97" s="10"/>
      <c r="H97" s="10"/>
      <c r="I97" s="15"/>
      <c r="J97" s="15"/>
      <c r="K97" s="15"/>
      <c r="L97" s="10"/>
      <c r="M97" s="15"/>
      <c r="N97" s="10"/>
      <c r="O97" s="15"/>
      <c r="P97" s="10"/>
      <c r="Q97" s="10"/>
    </row>
    <row r="98" spans="1:17" ht="15" customHeight="1" x14ac:dyDescent="0.25">
      <c r="A98" s="10"/>
      <c r="B98" s="10"/>
      <c r="C98" s="10"/>
      <c r="D98" s="10"/>
      <c r="E98" s="10"/>
      <c r="F98" s="13"/>
      <c r="G98" s="14"/>
      <c r="H98" s="10"/>
      <c r="I98" s="15"/>
      <c r="J98" s="15"/>
      <c r="K98" s="15"/>
      <c r="L98" s="10"/>
      <c r="M98" s="10"/>
      <c r="N98" s="15"/>
      <c r="O98" s="10"/>
      <c r="P98" s="10"/>
      <c r="Q98" s="10"/>
    </row>
    <row r="99" spans="1:17" ht="15" customHeight="1" x14ac:dyDescent="0.25">
      <c r="A99" s="10"/>
      <c r="B99" s="10"/>
      <c r="C99" s="10"/>
      <c r="D99" s="10"/>
      <c r="E99" s="10"/>
      <c r="F99" s="13"/>
      <c r="G99" s="10"/>
      <c r="H99" s="10"/>
      <c r="I99" s="15"/>
      <c r="J99" s="15"/>
      <c r="K99" s="15"/>
      <c r="L99" s="10"/>
      <c r="M99" s="15"/>
      <c r="N99" s="10"/>
      <c r="O99" s="15"/>
      <c r="P99" s="10"/>
      <c r="Q99" s="10"/>
    </row>
    <row r="100" spans="1:17" ht="15" customHeight="1" x14ac:dyDescent="0.25">
      <c r="A100" s="10"/>
      <c r="B100" s="10"/>
      <c r="C100" s="10"/>
      <c r="D100" s="10"/>
      <c r="E100" s="10"/>
      <c r="F100" s="13"/>
      <c r="G100" s="14"/>
      <c r="H100" s="10"/>
      <c r="I100" s="15"/>
      <c r="J100" s="15"/>
      <c r="K100" s="15"/>
      <c r="L100" s="10"/>
      <c r="M100" s="10"/>
      <c r="N100" s="15"/>
      <c r="O100" s="10"/>
      <c r="P100" s="10"/>
      <c r="Q100" s="10"/>
    </row>
    <row r="101" spans="1:17" ht="15" customHeight="1" x14ac:dyDescent="0.25">
      <c r="A101" s="10"/>
      <c r="B101" s="10"/>
      <c r="C101" s="10"/>
      <c r="D101" s="10"/>
      <c r="E101" s="10"/>
      <c r="F101" s="13"/>
      <c r="G101" s="10"/>
      <c r="H101" s="10"/>
      <c r="I101" s="15"/>
      <c r="J101" s="15"/>
      <c r="K101" s="15"/>
      <c r="L101" s="10"/>
      <c r="M101" s="15"/>
      <c r="N101" s="10"/>
      <c r="O101" s="15"/>
      <c r="P101" s="10"/>
      <c r="Q101" s="10"/>
    </row>
    <row r="102" spans="1:17" ht="15" customHeight="1" x14ac:dyDescent="0.25">
      <c r="A102" s="10"/>
      <c r="B102" s="10"/>
      <c r="C102" s="10"/>
      <c r="D102" s="10"/>
      <c r="E102" s="10"/>
      <c r="F102" s="13"/>
      <c r="G102" s="14"/>
      <c r="H102" s="10"/>
      <c r="I102" s="15"/>
      <c r="J102" s="15"/>
      <c r="K102" s="15"/>
      <c r="L102" s="10"/>
      <c r="M102" s="10"/>
      <c r="N102" s="15"/>
      <c r="O102" s="10"/>
      <c r="P102" s="10"/>
      <c r="Q102" s="10"/>
    </row>
    <row r="103" spans="1:17" ht="15" customHeight="1" x14ac:dyDescent="0.25">
      <c r="A103" s="10"/>
      <c r="B103" s="10"/>
      <c r="C103" s="10"/>
      <c r="D103" s="10"/>
      <c r="E103" s="10"/>
      <c r="F103" s="13"/>
      <c r="G103" s="10"/>
      <c r="H103" s="10"/>
      <c r="I103" s="15"/>
      <c r="J103" s="15"/>
      <c r="K103" s="15"/>
      <c r="L103" s="10"/>
      <c r="M103" s="15"/>
      <c r="N103" s="10"/>
      <c r="O103" s="15"/>
      <c r="P103" s="10"/>
      <c r="Q103" s="10"/>
    </row>
    <row r="104" spans="1:17" ht="15" customHeight="1" x14ac:dyDescent="0.25">
      <c r="A104" s="10"/>
      <c r="B104" s="10"/>
      <c r="C104" s="10"/>
      <c r="D104" s="10"/>
      <c r="E104" s="10"/>
      <c r="F104" s="13"/>
      <c r="G104" s="14"/>
      <c r="H104" s="10"/>
      <c r="I104" s="15"/>
      <c r="J104" s="15"/>
      <c r="K104" s="15"/>
      <c r="L104" s="10"/>
      <c r="M104" s="10"/>
      <c r="N104" s="15"/>
      <c r="O104" s="10"/>
      <c r="P104" s="10"/>
      <c r="Q104" s="10"/>
    </row>
    <row r="105" spans="1:17" ht="15" customHeight="1" x14ac:dyDescent="0.25">
      <c r="A105" s="10"/>
      <c r="B105" s="10"/>
      <c r="C105" s="10"/>
      <c r="D105" s="10"/>
      <c r="E105" s="10"/>
      <c r="F105" s="13"/>
      <c r="G105" s="10"/>
      <c r="H105" s="10"/>
      <c r="I105" s="15"/>
      <c r="J105" s="15"/>
      <c r="K105" s="15"/>
      <c r="L105" s="10"/>
      <c r="M105" s="15"/>
      <c r="N105" s="10"/>
      <c r="O105" s="15"/>
      <c r="P105" s="10"/>
      <c r="Q105" s="10"/>
    </row>
    <row r="106" spans="1:17" ht="15" customHeight="1" x14ac:dyDescent="0.25">
      <c r="A106" s="10"/>
      <c r="B106" s="10"/>
      <c r="C106" s="10"/>
      <c r="D106" s="10"/>
      <c r="E106" s="10"/>
      <c r="F106" s="13"/>
      <c r="G106" s="14"/>
      <c r="H106" s="10"/>
      <c r="I106" s="15"/>
      <c r="J106" s="15"/>
      <c r="K106" s="15"/>
      <c r="L106" s="10"/>
      <c r="M106" s="10"/>
      <c r="N106" s="15"/>
      <c r="O106" s="10"/>
      <c r="P106" s="10"/>
      <c r="Q106" s="10"/>
    </row>
    <row r="107" spans="1:17" ht="15" customHeight="1" x14ac:dyDescent="0.25">
      <c r="A107" s="10"/>
      <c r="B107" s="10"/>
      <c r="C107" s="10"/>
      <c r="D107" s="10"/>
      <c r="E107" s="10"/>
      <c r="F107" s="13"/>
      <c r="G107" s="10"/>
      <c r="H107" s="10"/>
      <c r="I107" s="15"/>
      <c r="J107" s="15"/>
      <c r="K107" s="15"/>
      <c r="L107" s="10"/>
      <c r="M107" s="15"/>
      <c r="N107" s="10"/>
      <c r="O107" s="15"/>
      <c r="P107" s="10"/>
      <c r="Q107" s="10"/>
    </row>
    <row r="108" spans="1:17" ht="15" customHeight="1" x14ac:dyDescent="0.25">
      <c r="A108" s="10"/>
      <c r="B108" s="10"/>
      <c r="C108" s="10"/>
      <c r="D108" s="10"/>
      <c r="E108" s="10"/>
      <c r="F108" s="13"/>
      <c r="G108" s="14"/>
      <c r="H108" s="10"/>
      <c r="I108" s="15"/>
      <c r="J108" s="15"/>
      <c r="K108" s="15"/>
      <c r="L108" s="10"/>
      <c r="M108" s="10"/>
      <c r="N108" s="15"/>
      <c r="O108" s="10"/>
      <c r="P108" s="10"/>
      <c r="Q108" s="10"/>
    </row>
    <row r="109" spans="1:17" ht="15" customHeight="1" x14ac:dyDescent="0.25">
      <c r="A109" s="10"/>
      <c r="B109" s="10"/>
      <c r="C109" s="10"/>
      <c r="D109" s="10"/>
      <c r="E109" s="10"/>
      <c r="F109" s="13"/>
      <c r="G109" s="10"/>
      <c r="H109" s="10"/>
      <c r="I109" s="15"/>
      <c r="J109" s="15"/>
      <c r="K109" s="15"/>
      <c r="L109" s="10"/>
      <c r="M109" s="15"/>
      <c r="N109" s="10"/>
      <c r="O109" s="15"/>
      <c r="P109" s="10"/>
      <c r="Q109" s="10"/>
    </row>
    <row r="110" spans="1:17" ht="15" customHeight="1" x14ac:dyDescent="0.25">
      <c r="A110" s="10"/>
      <c r="B110" s="10"/>
      <c r="C110" s="10"/>
      <c r="D110" s="10"/>
      <c r="E110" s="10"/>
      <c r="F110" s="13"/>
      <c r="G110" s="14"/>
      <c r="H110" s="10"/>
      <c r="I110" s="15"/>
      <c r="J110" s="15"/>
      <c r="K110" s="15"/>
      <c r="L110" s="10"/>
      <c r="M110" s="10"/>
      <c r="N110" s="15"/>
      <c r="O110" s="10"/>
      <c r="P110" s="10"/>
      <c r="Q110" s="10"/>
    </row>
    <row r="111" spans="1:17" ht="15" customHeight="1" x14ac:dyDescent="0.25">
      <c r="A111" s="10"/>
      <c r="B111" s="10"/>
      <c r="C111" s="10"/>
      <c r="D111" s="10"/>
      <c r="E111" s="10"/>
      <c r="F111" s="13"/>
      <c r="G111" s="10"/>
      <c r="H111" s="10"/>
      <c r="I111" s="15"/>
      <c r="J111" s="15"/>
      <c r="K111" s="15"/>
      <c r="L111" s="10"/>
      <c r="M111" s="15"/>
      <c r="N111" s="10"/>
      <c r="O111" s="15"/>
      <c r="P111" s="10"/>
      <c r="Q111" s="10"/>
    </row>
    <row r="112" spans="1:17" ht="15" customHeight="1" x14ac:dyDescent="0.25">
      <c r="A112" s="10"/>
      <c r="B112" s="10"/>
      <c r="C112" s="10"/>
      <c r="D112" s="10"/>
      <c r="E112" s="10"/>
      <c r="F112" s="13"/>
      <c r="G112" s="14"/>
      <c r="H112" s="10"/>
      <c r="I112" s="15"/>
      <c r="J112" s="15"/>
      <c r="K112" s="15"/>
      <c r="L112" s="10"/>
      <c r="M112" s="10"/>
      <c r="N112" s="15"/>
      <c r="O112" s="10"/>
      <c r="P112" s="10"/>
      <c r="Q112" s="10"/>
    </row>
    <row r="113" spans="1:17" ht="15" customHeight="1" x14ac:dyDescent="0.25">
      <c r="A113" s="10"/>
      <c r="B113" s="10"/>
      <c r="C113" s="10"/>
      <c r="D113" s="10"/>
      <c r="E113" s="10"/>
      <c r="F113" s="13"/>
      <c r="G113" s="10"/>
      <c r="H113" s="10"/>
      <c r="I113" s="15"/>
      <c r="J113" s="15"/>
      <c r="K113" s="15"/>
      <c r="L113" s="10"/>
      <c r="M113" s="15"/>
      <c r="N113" s="10"/>
      <c r="O113" s="15"/>
      <c r="P113" s="10"/>
      <c r="Q113" s="10"/>
    </row>
    <row r="114" spans="1:17" ht="15" customHeight="1" x14ac:dyDescent="0.25">
      <c r="A114" s="10"/>
      <c r="B114" s="10"/>
      <c r="C114" s="10"/>
      <c r="D114" s="10"/>
      <c r="E114" s="10"/>
      <c r="F114" s="13"/>
      <c r="G114" s="14"/>
      <c r="H114" s="10"/>
      <c r="I114" s="15"/>
      <c r="J114" s="15"/>
      <c r="K114" s="15"/>
      <c r="L114" s="10"/>
      <c r="M114" s="10"/>
      <c r="N114" s="15"/>
      <c r="O114" s="10"/>
      <c r="P114" s="10"/>
      <c r="Q114" s="10"/>
    </row>
    <row r="115" spans="1:17" ht="15" customHeight="1" x14ac:dyDescent="0.25">
      <c r="A115" s="10"/>
      <c r="B115" s="10"/>
      <c r="C115" s="10"/>
      <c r="D115" s="10"/>
      <c r="E115" s="10"/>
      <c r="F115" s="13"/>
      <c r="G115" s="10"/>
      <c r="H115" s="10"/>
      <c r="I115" s="15"/>
      <c r="J115" s="15"/>
      <c r="K115" s="15"/>
      <c r="L115" s="10"/>
      <c r="M115" s="15"/>
      <c r="N115" s="10"/>
      <c r="O115" s="15"/>
      <c r="P115" s="10"/>
      <c r="Q115" s="10"/>
    </row>
    <row r="116" spans="1:17" ht="15" customHeight="1" x14ac:dyDescent="0.25">
      <c r="A116" s="10"/>
      <c r="B116" s="10"/>
      <c r="C116" s="10"/>
      <c r="D116" s="10"/>
      <c r="E116" s="10"/>
      <c r="F116" s="13"/>
      <c r="G116" s="14"/>
      <c r="H116" s="10"/>
      <c r="I116" s="15"/>
      <c r="J116" s="15"/>
      <c r="K116" s="15"/>
      <c r="L116" s="10"/>
      <c r="M116" s="10"/>
      <c r="N116" s="15"/>
      <c r="O116" s="10"/>
      <c r="P116" s="10"/>
      <c r="Q116" s="10"/>
    </row>
    <row r="117" spans="1:17" ht="15" customHeight="1" x14ac:dyDescent="0.25">
      <c r="A117" s="10"/>
      <c r="B117" s="10"/>
      <c r="C117" s="10"/>
      <c r="D117" s="10"/>
      <c r="E117" s="10"/>
      <c r="F117" s="13"/>
      <c r="G117" s="10"/>
      <c r="H117" s="10"/>
      <c r="I117" s="15"/>
      <c r="J117" s="15"/>
      <c r="K117" s="15"/>
      <c r="L117" s="10"/>
      <c r="M117" s="15"/>
      <c r="N117" s="10"/>
      <c r="O117" s="15"/>
      <c r="P117" s="10"/>
      <c r="Q117" s="10"/>
    </row>
    <row r="118" spans="1:17" ht="15" customHeight="1" x14ac:dyDescent="0.25">
      <c r="A118" s="10"/>
      <c r="B118" s="10"/>
      <c r="C118" s="10"/>
      <c r="D118" s="10"/>
      <c r="E118" s="10"/>
      <c r="F118" s="13"/>
      <c r="G118" s="14"/>
      <c r="H118" s="10"/>
      <c r="I118" s="15"/>
      <c r="J118" s="15"/>
      <c r="K118" s="15"/>
      <c r="L118" s="10"/>
      <c r="M118" s="10"/>
      <c r="N118" s="15"/>
      <c r="O118" s="10"/>
      <c r="P118" s="10"/>
      <c r="Q118" s="10"/>
    </row>
    <row r="119" spans="1:17" ht="15" customHeight="1" x14ac:dyDescent="0.25">
      <c r="A119" s="10"/>
      <c r="B119" s="10"/>
      <c r="C119" s="10"/>
      <c r="D119" s="10"/>
      <c r="E119" s="10"/>
      <c r="F119" s="13"/>
      <c r="G119" s="10"/>
      <c r="H119" s="10"/>
      <c r="I119" s="15"/>
      <c r="J119" s="15"/>
      <c r="K119" s="15"/>
      <c r="L119" s="10"/>
      <c r="M119" s="15"/>
      <c r="N119" s="10"/>
      <c r="O119" s="15"/>
      <c r="P119" s="10"/>
      <c r="Q119" s="10"/>
    </row>
    <row r="120" spans="1:17" ht="15" customHeight="1" x14ac:dyDescent="0.25">
      <c r="A120" s="10"/>
      <c r="B120" s="10"/>
      <c r="C120" s="10"/>
      <c r="D120" s="10"/>
      <c r="E120" s="10"/>
      <c r="F120" s="13"/>
      <c r="G120" s="14"/>
      <c r="H120" s="10"/>
      <c r="I120" s="15"/>
      <c r="J120" s="15"/>
      <c r="K120" s="15"/>
      <c r="L120" s="10"/>
      <c r="M120" s="10"/>
      <c r="N120" s="15"/>
      <c r="O120" s="10"/>
      <c r="P120" s="10"/>
      <c r="Q120" s="10"/>
    </row>
    <row r="121" spans="1:17" ht="15" customHeight="1" x14ac:dyDescent="0.25">
      <c r="A121" s="10"/>
      <c r="B121" s="10"/>
      <c r="C121" s="10"/>
      <c r="D121" s="10"/>
      <c r="E121" s="10"/>
      <c r="F121" s="13"/>
      <c r="G121" s="10"/>
      <c r="H121" s="10"/>
      <c r="I121" s="15"/>
      <c r="J121" s="15"/>
      <c r="K121" s="15"/>
      <c r="L121" s="10"/>
      <c r="M121" s="15"/>
      <c r="N121" s="10"/>
      <c r="O121" s="15"/>
      <c r="P121" s="10"/>
      <c r="Q121" s="10"/>
    </row>
    <row r="122" spans="1:17" ht="15" customHeight="1" x14ac:dyDescent="0.25">
      <c r="A122" s="10"/>
      <c r="B122" s="10"/>
      <c r="C122" s="10"/>
      <c r="D122" s="10"/>
      <c r="E122" s="10"/>
      <c r="F122" s="13"/>
      <c r="G122" s="14"/>
      <c r="H122" s="10"/>
      <c r="I122" s="15"/>
      <c r="J122" s="15"/>
      <c r="K122" s="15"/>
      <c r="L122" s="10"/>
      <c r="M122" s="10"/>
      <c r="N122" s="15"/>
      <c r="O122" s="10"/>
      <c r="P122" s="10"/>
      <c r="Q122" s="10"/>
    </row>
    <row r="123" spans="1:17" ht="15" customHeight="1" x14ac:dyDescent="0.25">
      <c r="A123" s="10"/>
      <c r="B123" s="10"/>
      <c r="C123" s="10"/>
      <c r="D123" s="10"/>
      <c r="E123" s="10"/>
      <c r="F123" s="13"/>
      <c r="G123" s="10"/>
      <c r="H123" s="10"/>
      <c r="I123" s="15"/>
      <c r="J123" s="15"/>
      <c r="K123" s="15"/>
      <c r="L123" s="10"/>
      <c r="M123" s="15"/>
      <c r="N123" s="10"/>
      <c r="O123" s="15"/>
      <c r="P123" s="10"/>
      <c r="Q123" s="10"/>
    </row>
    <row r="124" spans="1:17" ht="15" customHeight="1" x14ac:dyDescent="0.25">
      <c r="A124" s="10"/>
      <c r="B124" s="10"/>
      <c r="C124" s="10"/>
      <c r="D124" s="10"/>
      <c r="E124" s="10"/>
      <c r="F124" s="13"/>
      <c r="G124" s="14"/>
      <c r="H124" s="10"/>
      <c r="I124" s="15"/>
      <c r="J124" s="15"/>
      <c r="K124" s="15"/>
      <c r="L124" s="10"/>
      <c r="M124" s="10"/>
      <c r="N124" s="15"/>
      <c r="O124" s="10"/>
      <c r="P124" s="10"/>
      <c r="Q124" s="10"/>
    </row>
    <row r="125" spans="1:17" ht="15" customHeight="1" x14ac:dyDescent="0.25">
      <c r="A125" s="10"/>
      <c r="B125" s="10"/>
      <c r="C125" s="10"/>
      <c r="D125" s="10"/>
      <c r="E125" s="10"/>
      <c r="F125" s="13"/>
      <c r="G125" s="10"/>
      <c r="H125" s="10"/>
      <c r="I125" s="15"/>
      <c r="J125" s="15"/>
      <c r="K125" s="15"/>
      <c r="L125" s="10"/>
      <c r="M125" s="15"/>
      <c r="N125" s="10"/>
      <c r="O125" s="15"/>
      <c r="P125" s="10"/>
      <c r="Q125" s="10"/>
    </row>
    <row r="126" spans="1:17" ht="15" customHeight="1" x14ac:dyDescent="0.25">
      <c r="A126" s="10"/>
      <c r="B126" s="10"/>
      <c r="C126" s="10"/>
      <c r="D126" s="10"/>
      <c r="E126" s="10"/>
      <c r="F126" s="13"/>
      <c r="G126" s="14"/>
      <c r="H126" s="10"/>
      <c r="I126" s="15"/>
      <c r="J126" s="15"/>
      <c r="K126" s="15"/>
      <c r="L126" s="10"/>
      <c r="M126" s="10"/>
      <c r="N126" s="15"/>
      <c r="O126" s="10"/>
      <c r="P126" s="10"/>
      <c r="Q126" s="10"/>
    </row>
    <row r="127" spans="1:17" ht="15" customHeight="1" x14ac:dyDescent="0.25">
      <c r="A127" s="10"/>
      <c r="B127" s="10"/>
      <c r="C127" s="10"/>
      <c r="D127" s="10"/>
      <c r="E127" s="10"/>
      <c r="F127" s="13"/>
      <c r="G127" s="10"/>
      <c r="H127" s="10"/>
      <c r="I127" s="15"/>
      <c r="J127" s="15"/>
      <c r="K127" s="15"/>
      <c r="L127" s="10"/>
      <c r="M127" s="15"/>
      <c r="N127" s="10"/>
      <c r="O127" s="15"/>
      <c r="P127" s="10"/>
      <c r="Q127" s="10"/>
    </row>
    <row r="128" spans="1:17" ht="15" customHeight="1" x14ac:dyDescent="0.25">
      <c r="A128" s="10"/>
      <c r="B128" s="10"/>
      <c r="C128" s="10"/>
      <c r="D128" s="10"/>
      <c r="E128" s="10"/>
      <c r="F128" s="13"/>
      <c r="G128" s="14"/>
      <c r="H128" s="10"/>
      <c r="I128" s="15"/>
      <c r="J128" s="15"/>
      <c r="K128" s="15"/>
      <c r="L128" s="10"/>
      <c r="M128" s="10"/>
      <c r="N128" s="15"/>
      <c r="O128" s="10"/>
      <c r="P128" s="10"/>
      <c r="Q128" s="10"/>
    </row>
    <row r="129" spans="1:17" ht="15" customHeight="1" x14ac:dyDescent="0.25">
      <c r="A129" s="10"/>
      <c r="B129" s="10"/>
      <c r="C129" s="10"/>
      <c r="D129" s="10"/>
      <c r="E129" s="10"/>
      <c r="F129" s="13"/>
      <c r="G129" s="10"/>
      <c r="H129" s="10"/>
      <c r="I129" s="15"/>
      <c r="J129" s="15"/>
      <c r="K129" s="15"/>
      <c r="L129" s="10"/>
      <c r="M129" s="15"/>
      <c r="N129" s="10"/>
      <c r="O129" s="15"/>
      <c r="P129" s="10"/>
      <c r="Q129" s="10"/>
    </row>
    <row r="130" spans="1:17" ht="15" customHeight="1" x14ac:dyDescent="0.25">
      <c r="A130" s="10"/>
      <c r="B130" s="10"/>
      <c r="C130" s="10"/>
      <c r="D130" s="10"/>
      <c r="E130" s="10"/>
      <c r="F130" s="13"/>
      <c r="G130" s="14"/>
      <c r="H130" s="10"/>
      <c r="I130" s="15"/>
      <c r="J130" s="15"/>
      <c r="K130" s="15"/>
      <c r="L130" s="10"/>
      <c r="M130" s="10"/>
      <c r="N130" s="15"/>
      <c r="O130" s="10"/>
      <c r="P130" s="10"/>
      <c r="Q130" s="10"/>
    </row>
    <row r="131" spans="1:17" ht="15" customHeight="1" x14ac:dyDescent="0.25">
      <c r="A131" s="10"/>
      <c r="B131" s="10"/>
      <c r="C131" s="10"/>
      <c r="D131" s="10"/>
      <c r="E131" s="10"/>
      <c r="F131" s="13"/>
      <c r="G131" s="10"/>
      <c r="H131" s="10"/>
      <c r="I131" s="15"/>
      <c r="J131" s="15"/>
      <c r="K131" s="15"/>
      <c r="L131" s="10"/>
      <c r="M131" s="15"/>
      <c r="N131" s="10"/>
      <c r="O131" s="15"/>
      <c r="P131" s="10"/>
      <c r="Q131" s="10"/>
    </row>
    <row r="132" spans="1:17" ht="15" customHeight="1" x14ac:dyDescent="0.25">
      <c r="A132" s="10"/>
      <c r="B132" s="10"/>
      <c r="C132" s="10"/>
      <c r="D132" s="10"/>
      <c r="E132" s="10"/>
      <c r="F132" s="13"/>
      <c r="G132" s="14"/>
      <c r="H132" s="10"/>
      <c r="I132" s="15"/>
      <c r="J132" s="15"/>
      <c r="K132" s="15"/>
      <c r="L132" s="10"/>
      <c r="M132" s="10"/>
      <c r="N132" s="15"/>
      <c r="O132" s="10"/>
      <c r="P132" s="10"/>
      <c r="Q132" s="10"/>
    </row>
    <row r="133" spans="1:17" ht="15" customHeight="1" x14ac:dyDescent="0.25">
      <c r="A133" s="10"/>
      <c r="B133" s="10"/>
      <c r="C133" s="10"/>
      <c r="D133" s="10"/>
      <c r="E133" s="10"/>
      <c r="F133" s="13"/>
      <c r="G133" s="10"/>
      <c r="H133" s="10"/>
      <c r="I133" s="15"/>
      <c r="J133" s="15"/>
      <c r="K133" s="15"/>
      <c r="L133" s="10"/>
      <c r="M133" s="15"/>
      <c r="N133" s="10"/>
      <c r="O133" s="15"/>
      <c r="P133" s="10"/>
      <c r="Q133" s="10"/>
    </row>
    <row r="134" spans="1:17" ht="15" customHeight="1" x14ac:dyDescent="0.25">
      <c r="A134" s="10"/>
      <c r="B134" s="10"/>
      <c r="C134" s="10"/>
      <c r="D134" s="10"/>
      <c r="E134" s="10"/>
      <c r="F134" s="13"/>
      <c r="G134" s="14"/>
      <c r="H134" s="10"/>
      <c r="I134" s="15"/>
      <c r="J134" s="15"/>
      <c r="K134" s="15"/>
      <c r="L134" s="10"/>
      <c r="M134" s="10"/>
      <c r="N134" s="15"/>
      <c r="O134" s="10"/>
      <c r="P134" s="10"/>
      <c r="Q134" s="10"/>
    </row>
    <row r="135" spans="1:17" ht="15" customHeight="1" x14ac:dyDescent="0.25">
      <c r="A135" s="10"/>
      <c r="B135" s="10"/>
      <c r="C135" s="10"/>
      <c r="D135" s="10"/>
      <c r="E135" s="10"/>
      <c r="F135" s="13"/>
      <c r="G135" s="10"/>
      <c r="H135" s="10"/>
      <c r="I135" s="15"/>
      <c r="J135" s="15"/>
      <c r="K135" s="15"/>
      <c r="L135" s="10"/>
      <c r="M135" s="15"/>
      <c r="N135" s="10"/>
      <c r="O135" s="15"/>
      <c r="P135" s="10"/>
      <c r="Q135" s="10"/>
    </row>
    <row r="136" spans="1:17" ht="15" customHeight="1" x14ac:dyDescent="0.25">
      <c r="A136" s="10"/>
      <c r="B136" s="10"/>
      <c r="C136" s="10"/>
      <c r="D136" s="10"/>
      <c r="E136" s="10"/>
      <c r="F136" s="13"/>
      <c r="G136" s="14"/>
      <c r="H136" s="10"/>
      <c r="I136" s="15"/>
      <c r="J136" s="15"/>
      <c r="K136" s="15"/>
      <c r="L136" s="10"/>
      <c r="M136" s="10"/>
      <c r="N136" s="15"/>
      <c r="O136" s="10"/>
      <c r="P136" s="10"/>
      <c r="Q136" s="10"/>
    </row>
    <row r="137" spans="1:17" ht="15" customHeight="1" x14ac:dyDescent="0.25">
      <c r="A137" s="10"/>
      <c r="B137" s="10"/>
      <c r="C137" s="10"/>
      <c r="D137" s="10"/>
      <c r="E137" s="10"/>
      <c r="F137" s="13"/>
      <c r="G137" s="10"/>
      <c r="H137" s="10"/>
      <c r="I137" s="15"/>
      <c r="J137" s="15"/>
      <c r="K137" s="15"/>
      <c r="L137" s="10"/>
      <c r="M137" s="15"/>
      <c r="N137" s="10"/>
      <c r="O137" s="15"/>
      <c r="P137" s="10"/>
      <c r="Q137" s="10"/>
    </row>
    <row r="138" spans="1:17" ht="15" customHeight="1" x14ac:dyDescent="0.25">
      <c r="A138" s="10"/>
      <c r="B138" s="10"/>
      <c r="C138" s="10"/>
      <c r="D138" s="10"/>
      <c r="E138" s="10"/>
      <c r="F138" s="13"/>
      <c r="G138" s="14"/>
      <c r="H138" s="10"/>
      <c r="I138" s="15"/>
      <c r="J138" s="15"/>
      <c r="K138" s="15"/>
      <c r="L138" s="10"/>
      <c r="M138" s="10"/>
      <c r="N138" s="15"/>
      <c r="O138" s="10"/>
      <c r="P138" s="10"/>
      <c r="Q138" s="10"/>
    </row>
    <row r="139" spans="1:17" ht="15" customHeight="1" x14ac:dyDescent="0.25">
      <c r="A139" s="10"/>
      <c r="B139" s="10"/>
      <c r="C139" s="10"/>
      <c r="D139" s="10"/>
      <c r="E139" s="10"/>
      <c r="F139" s="13"/>
      <c r="G139" s="10"/>
      <c r="H139" s="10"/>
      <c r="I139" s="15"/>
      <c r="J139" s="15"/>
      <c r="K139" s="15"/>
      <c r="L139" s="10"/>
      <c r="M139" s="15"/>
      <c r="N139" s="10"/>
      <c r="O139" s="15"/>
      <c r="P139" s="10"/>
      <c r="Q139" s="10"/>
    </row>
    <row r="140" spans="1:17" ht="15" customHeight="1" x14ac:dyDescent="0.25">
      <c r="A140" s="10"/>
      <c r="B140" s="10"/>
      <c r="C140" s="10"/>
      <c r="D140" s="10"/>
      <c r="E140" s="10"/>
      <c r="F140" s="13"/>
      <c r="G140" s="14"/>
      <c r="H140" s="10"/>
      <c r="I140" s="15"/>
      <c r="J140" s="15"/>
      <c r="K140" s="15"/>
      <c r="L140" s="10"/>
      <c r="M140" s="10"/>
      <c r="N140" s="15"/>
      <c r="O140" s="10"/>
      <c r="P140" s="10"/>
      <c r="Q140" s="10"/>
    </row>
    <row r="141" spans="1:17" ht="15" customHeight="1" x14ac:dyDescent="0.25">
      <c r="A141" s="10"/>
      <c r="B141" s="10"/>
      <c r="C141" s="10"/>
      <c r="D141" s="10"/>
      <c r="E141" s="10"/>
      <c r="F141" s="13"/>
      <c r="G141" s="10"/>
      <c r="H141" s="10"/>
      <c r="I141" s="15"/>
      <c r="J141" s="15"/>
      <c r="K141" s="15"/>
      <c r="L141" s="10"/>
      <c r="M141" s="15"/>
      <c r="N141" s="10"/>
      <c r="O141" s="15"/>
      <c r="P141" s="10"/>
      <c r="Q141" s="10"/>
    </row>
    <row r="142" spans="1:17" ht="15" customHeight="1" x14ac:dyDescent="0.25">
      <c r="A142" s="10"/>
      <c r="B142" s="10"/>
      <c r="C142" s="10"/>
      <c r="D142" s="10"/>
      <c r="E142" s="10"/>
      <c r="F142" s="13"/>
      <c r="G142" s="14"/>
      <c r="H142" s="10"/>
      <c r="I142" s="15"/>
      <c r="J142" s="15"/>
      <c r="K142" s="15"/>
      <c r="L142" s="10"/>
      <c r="M142" s="10"/>
      <c r="N142" s="15"/>
      <c r="O142" s="10"/>
      <c r="P142" s="10"/>
      <c r="Q142" s="10"/>
    </row>
    <row r="143" spans="1:17" ht="15" customHeight="1" x14ac:dyDescent="0.25">
      <c r="A143" s="10"/>
      <c r="B143" s="10"/>
      <c r="C143" s="10"/>
      <c r="D143" s="10"/>
      <c r="E143" s="10"/>
      <c r="F143" s="13"/>
      <c r="G143" s="10"/>
      <c r="H143" s="10"/>
      <c r="I143" s="15"/>
      <c r="J143" s="15"/>
      <c r="K143" s="15"/>
      <c r="L143" s="10"/>
      <c r="M143" s="15"/>
      <c r="N143" s="10"/>
      <c r="O143" s="15"/>
      <c r="P143" s="10"/>
      <c r="Q143" s="10"/>
    </row>
    <row r="144" spans="1:17" ht="15" customHeight="1" x14ac:dyDescent="0.25">
      <c r="A144" s="10"/>
      <c r="B144" s="10"/>
      <c r="C144" s="10"/>
      <c r="D144" s="10"/>
      <c r="E144" s="10"/>
      <c r="F144" s="13"/>
      <c r="G144" s="14"/>
      <c r="H144" s="10"/>
      <c r="I144" s="15"/>
      <c r="J144" s="15"/>
      <c r="K144" s="15"/>
      <c r="L144" s="10"/>
      <c r="M144" s="10"/>
      <c r="N144" s="15"/>
      <c r="O144" s="10"/>
      <c r="P144" s="10"/>
      <c r="Q144" s="10"/>
    </row>
    <row r="145" spans="1:17" ht="15" customHeight="1" x14ac:dyDescent="0.25">
      <c r="A145" s="10"/>
      <c r="B145" s="10"/>
      <c r="C145" s="10"/>
      <c r="D145" s="10"/>
      <c r="E145" s="10"/>
      <c r="F145" s="13"/>
      <c r="G145" s="10"/>
      <c r="H145" s="10"/>
      <c r="I145" s="15"/>
      <c r="J145" s="15"/>
      <c r="K145" s="15"/>
      <c r="L145" s="10"/>
      <c r="M145" s="15"/>
      <c r="N145" s="10"/>
      <c r="O145" s="15"/>
      <c r="P145" s="10"/>
      <c r="Q145" s="10"/>
    </row>
    <row r="146" spans="1:17" ht="15" customHeight="1" x14ac:dyDescent="0.25">
      <c r="A146" s="10"/>
      <c r="B146" s="10"/>
      <c r="C146" s="10"/>
      <c r="D146" s="10"/>
      <c r="E146" s="10"/>
      <c r="F146" s="13"/>
      <c r="G146" s="14"/>
      <c r="H146" s="10"/>
      <c r="I146" s="15"/>
      <c r="J146" s="15"/>
      <c r="K146" s="15"/>
      <c r="L146" s="10"/>
      <c r="M146" s="10"/>
      <c r="N146" s="15"/>
      <c r="O146" s="10"/>
      <c r="P146" s="10"/>
      <c r="Q146" s="10"/>
    </row>
    <row r="147" spans="1:17" ht="15" customHeight="1" x14ac:dyDescent="0.25">
      <c r="A147" s="10"/>
      <c r="B147" s="10"/>
      <c r="C147" s="10"/>
      <c r="D147" s="10"/>
      <c r="E147" s="10"/>
      <c r="F147" s="13"/>
      <c r="G147" s="10"/>
      <c r="H147" s="10"/>
      <c r="I147" s="15"/>
      <c r="J147" s="15"/>
      <c r="K147" s="15"/>
      <c r="L147" s="10"/>
      <c r="M147" s="15"/>
      <c r="N147" s="10"/>
      <c r="O147" s="15"/>
      <c r="P147" s="10"/>
      <c r="Q147" s="10"/>
    </row>
    <row r="148" spans="1:17" ht="15" customHeight="1" x14ac:dyDescent="0.25">
      <c r="A148" s="10"/>
      <c r="B148" s="10"/>
      <c r="C148" s="10"/>
      <c r="D148" s="10"/>
      <c r="E148" s="10"/>
      <c r="F148" s="13"/>
      <c r="G148" s="14"/>
      <c r="H148" s="10"/>
      <c r="I148" s="15"/>
      <c r="J148" s="15"/>
      <c r="K148" s="15"/>
      <c r="L148" s="10"/>
      <c r="M148" s="10"/>
      <c r="N148" s="15"/>
      <c r="O148" s="10"/>
      <c r="P148" s="10"/>
      <c r="Q148" s="10"/>
    </row>
    <row r="149" spans="1:17" ht="15" customHeight="1" x14ac:dyDescent="0.25">
      <c r="A149" s="10"/>
      <c r="B149" s="10"/>
      <c r="C149" s="10"/>
      <c r="D149" s="10"/>
      <c r="E149" s="10"/>
      <c r="F149" s="13"/>
      <c r="G149" s="10"/>
      <c r="H149" s="10"/>
      <c r="I149" s="15"/>
      <c r="J149" s="15"/>
      <c r="K149" s="15"/>
      <c r="L149" s="10"/>
      <c r="M149" s="15"/>
      <c r="N149" s="10"/>
      <c r="O149" s="15"/>
      <c r="P149" s="10"/>
      <c r="Q149" s="10"/>
    </row>
    <row r="150" spans="1:17" ht="15" customHeight="1" x14ac:dyDescent="0.25">
      <c r="A150" s="10"/>
      <c r="B150" s="10"/>
      <c r="C150" s="10"/>
      <c r="D150" s="12"/>
      <c r="E150" s="12"/>
      <c r="F150" s="10"/>
      <c r="G150" s="10"/>
      <c r="H150" s="12"/>
      <c r="I150" s="16"/>
      <c r="J150" s="16"/>
      <c r="K150" s="16"/>
      <c r="L150" s="18"/>
      <c r="M150" s="10"/>
      <c r="N150" s="17"/>
      <c r="O150" s="10"/>
      <c r="P150" s="10"/>
      <c r="Q150" s="10"/>
    </row>
    <row r="151" spans="1:17" ht="15" customHeight="1" x14ac:dyDescent="0.25">
      <c r="A151" s="10"/>
      <c r="B151" s="10"/>
      <c r="C151" s="10"/>
      <c r="D151" s="10"/>
      <c r="E151" s="10"/>
      <c r="F151" s="10"/>
      <c r="G151" s="10"/>
      <c r="H151" s="10"/>
      <c r="I151" s="17"/>
      <c r="J151" s="17"/>
      <c r="K151" s="17"/>
      <c r="L151" s="10"/>
      <c r="M151" s="10"/>
      <c r="N151" s="17"/>
      <c r="O151" s="10"/>
      <c r="P151" s="10"/>
      <c r="Q151" s="10"/>
    </row>
    <row r="152" spans="1:17" ht="15" customHeight="1" x14ac:dyDescent="0.25">
      <c r="A152" s="10"/>
      <c r="B152" s="12"/>
      <c r="C152" s="10"/>
      <c r="D152" s="10"/>
      <c r="E152" s="12"/>
      <c r="F152" s="10"/>
      <c r="G152" s="10"/>
      <c r="H152" s="10"/>
      <c r="I152" s="10"/>
      <c r="J152" s="10"/>
      <c r="K152" s="10"/>
      <c r="L152" s="10"/>
      <c r="M152" s="10"/>
      <c r="N152" s="10"/>
      <c r="O152" s="10"/>
      <c r="P152" s="10"/>
      <c r="Q152" s="10"/>
    </row>
    <row r="153" spans="1:17" ht="15" customHeight="1" x14ac:dyDescent="0.25">
      <c r="A153" s="10"/>
      <c r="B153" s="10"/>
      <c r="C153" s="10"/>
      <c r="D153" s="10"/>
      <c r="E153" s="10"/>
      <c r="F153" s="10"/>
      <c r="G153" s="10"/>
      <c r="H153" s="10"/>
      <c r="I153" s="10"/>
      <c r="J153" s="10"/>
      <c r="K153" s="10"/>
      <c r="L153" s="10"/>
      <c r="M153" s="10"/>
      <c r="N153" s="10"/>
      <c r="O153" s="10"/>
      <c r="P153" s="10"/>
      <c r="Q153" s="10"/>
    </row>
    <row r="154" spans="1:17" ht="15" customHeight="1" x14ac:dyDescent="0.25">
      <c r="A154" s="10"/>
      <c r="B154" s="10"/>
      <c r="C154" s="10"/>
      <c r="D154" s="10"/>
      <c r="E154" s="10"/>
      <c r="F154" s="13"/>
      <c r="G154" s="14"/>
      <c r="H154" s="10"/>
      <c r="I154" s="15"/>
      <c r="J154" s="15"/>
      <c r="K154" s="15"/>
      <c r="L154" s="10"/>
      <c r="M154" s="10"/>
      <c r="N154" s="15"/>
      <c r="O154" s="10"/>
      <c r="P154" s="10"/>
      <c r="Q154" s="10"/>
    </row>
    <row r="155" spans="1:17" ht="15" customHeight="1" x14ac:dyDescent="0.25">
      <c r="A155" s="10"/>
      <c r="B155" s="10"/>
      <c r="C155" s="10"/>
      <c r="D155" s="10"/>
      <c r="E155" s="10"/>
      <c r="F155" s="13"/>
      <c r="G155" s="10"/>
      <c r="H155" s="10"/>
      <c r="I155" s="15"/>
      <c r="J155" s="15"/>
      <c r="K155" s="15"/>
      <c r="L155" s="10"/>
      <c r="M155" s="15"/>
      <c r="N155" s="10"/>
      <c r="O155" s="15"/>
      <c r="P155" s="10"/>
      <c r="Q155" s="10"/>
    </row>
    <row r="156" spans="1:17" ht="15" customHeight="1" x14ac:dyDescent="0.25">
      <c r="A156" s="10"/>
      <c r="B156" s="10"/>
      <c r="C156" s="10"/>
      <c r="D156" s="10"/>
      <c r="E156" s="10"/>
      <c r="F156" s="13"/>
      <c r="G156" s="14"/>
      <c r="H156" s="10"/>
      <c r="I156" s="15"/>
      <c r="J156" s="15"/>
      <c r="K156" s="15"/>
      <c r="L156" s="10"/>
      <c r="M156" s="10"/>
      <c r="N156" s="15"/>
      <c r="O156" s="10"/>
      <c r="P156" s="10"/>
      <c r="Q156" s="10"/>
    </row>
    <row r="157" spans="1:17" ht="15" customHeight="1" x14ac:dyDescent="0.25">
      <c r="A157" s="10"/>
      <c r="B157" s="10"/>
      <c r="C157" s="10"/>
      <c r="D157" s="10"/>
      <c r="E157" s="10"/>
      <c r="F157" s="13"/>
      <c r="G157" s="10"/>
      <c r="H157" s="10"/>
      <c r="I157" s="15"/>
      <c r="J157" s="15"/>
      <c r="K157" s="15"/>
      <c r="L157" s="10"/>
      <c r="M157" s="15"/>
      <c r="N157" s="10"/>
      <c r="O157" s="15"/>
      <c r="P157" s="10"/>
      <c r="Q157" s="10"/>
    </row>
    <row r="158" spans="1:17" ht="15" customHeight="1" x14ac:dyDescent="0.25">
      <c r="A158" s="10"/>
      <c r="B158" s="10"/>
      <c r="C158" s="10"/>
      <c r="D158" s="10"/>
      <c r="E158" s="10"/>
      <c r="F158" s="13"/>
      <c r="G158" s="14"/>
      <c r="H158" s="10"/>
      <c r="I158" s="15"/>
      <c r="J158" s="15"/>
      <c r="K158" s="15"/>
      <c r="L158" s="10"/>
      <c r="M158" s="10"/>
      <c r="N158" s="15"/>
      <c r="O158" s="10"/>
      <c r="P158" s="10"/>
      <c r="Q158" s="10"/>
    </row>
    <row r="159" spans="1:17" ht="15" customHeight="1" x14ac:dyDescent="0.25">
      <c r="A159" s="10"/>
      <c r="B159" s="10"/>
      <c r="C159" s="10"/>
      <c r="D159" s="10"/>
      <c r="E159" s="10"/>
      <c r="F159" s="13"/>
      <c r="G159" s="10"/>
      <c r="H159" s="10"/>
      <c r="I159" s="15"/>
      <c r="J159" s="15"/>
      <c r="K159" s="15"/>
      <c r="L159" s="10"/>
      <c r="M159" s="15"/>
      <c r="N159" s="10"/>
      <c r="O159" s="15"/>
      <c r="P159" s="10"/>
      <c r="Q159" s="10"/>
    </row>
    <row r="160" spans="1:17" ht="15" customHeight="1" x14ac:dyDescent="0.25">
      <c r="A160" s="10"/>
      <c r="B160" s="10"/>
      <c r="C160" s="10"/>
      <c r="D160" s="10"/>
      <c r="E160" s="10"/>
      <c r="F160" s="13"/>
      <c r="G160" s="14"/>
      <c r="H160" s="10"/>
      <c r="I160" s="15"/>
      <c r="J160" s="15"/>
      <c r="K160" s="15"/>
      <c r="L160" s="10"/>
      <c r="M160" s="10"/>
      <c r="N160" s="15"/>
      <c r="O160" s="10"/>
      <c r="P160" s="10"/>
      <c r="Q160" s="10"/>
    </row>
    <row r="161" spans="1:17" ht="15" customHeight="1" x14ac:dyDescent="0.25">
      <c r="A161" s="10"/>
      <c r="B161" s="10"/>
      <c r="C161" s="10"/>
      <c r="D161" s="10"/>
      <c r="E161" s="10"/>
      <c r="F161" s="13"/>
      <c r="G161" s="10"/>
      <c r="H161" s="10"/>
      <c r="I161" s="15"/>
      <c r="J161" s="15"/>
      <c r="K161" s="15"/>
      <c r="L161" s="10"/>
      <c r="M161" s="15"/>
      <c r="N161" s="10"/>
      <c r="O161" s="15"/>
      <c r="P161" s="10"/>
      <c r="Q161" s="10"/>
    </row>
    <row r="162" spans="1:17" ht="15" customHeight="1" x14ac:dyDescent="0.25">
      <c r="A162" s="10"/>
      <c r="B162" s="10"/>
      <c r="C162" s="10"/>
      <c r="D162" s="12"/>
      <c r="E162" s="12"/>
      <c r="F162" s="10"/>
      <c r="G162" s="10"/>
      <c r="H162" s="12"/>
      <c r="I162" s="16"/>
      <c r="J162" s="16"/>
      <c r="K162" s="16"/>
      <c r="L162" s="18"/>
      <c r="M162" s="10"/>
      <c r="N162" s="17"/>
      <c r="O162" s="10"/>
      <c r="P162" s="10"/>
      <c r="Q162" s="10"/>
    </row>
    <row r="163" spans="1:17" ht="15" customHeight="1" x14ac:dyDescent="0.25">
      <c r="A163" s="10"/>
      <c r="B163" s="10"/>
      <c r="C163" s="10"/>
      <c r="D163" s="10"/>
      <c r="E163" s="10"/>
      <c r="F163" s="10"/>
      <c r="G163" s="10"/>
      <c r="H163" s="10"/>
      <c r="I163" s="17"/>
      <c r="J163" s="17"/>
      <c r="K163" s="17"/>
      <c r="L163" s="10"/>
      <c r="M163" s="10"/>
      <c r="N163" s="17"/>
      <c r="O163" s="10"/>
      <c r="P163" s="10"/>
      <c r="Q163" s="10"/>
    </row>
    <row r="164" spans="1:17" ht="15" customHeight="1" x14ac:dyDescent="0.25">
      <c r="A164" s="10"/>
      <c r="B164" s="12"/>
      <c r="C164" s="10"/>
      <c r="D164" s="10"/>
      <c r="E164" s="12"/>
      <c r="F164" s="10"/>
      <c r="G164" s="10"/>
      <c r="H164" s="10"/>
      <c r="I164" s="10"/>
      <c r="J164" s="10"/>
      <c r="K164" s="10"/>
      <c r="L164" s="10"/>
      <c r="M164" s="10"/>
      <c r="N164" s="10"/>
      <c r="O164" s="10"/>
      <c r="P164" s="10"/>
      <c r="Q164" s="10"/>
    </row>
    <row r="165" spans="1:17" ht="15" customHeight="1" x14ac:dyDescent="0.25">
      <c r="A165" s="10"/>
      <c r="B165" s="10"/>
      <c r="C165" s="10"/>
      <c r="D165" s="10"/>
      <c r="E165" s="10"/>
      <c r="F165" s="10"/>
      <c r="G165" s="10"/>
      <c r="H165" s="10"/>
      <c r="I165" s="10"/>
      <c r="J165" s="10"/>
      <c r="K165" s="10"/>
      <c r="L165" s="10"/>
      <c r="M165" s="10"/>
      <c r="N165" s="10"/>
      <c r="O165" s="10"/>
      <c r="P165" s="10"/>
      <c r="Q165" s="10"/>
    </row>
    <row r="166" spans="1:17" ht="15" customHeight="1" x14ac:dyDescent="0.25">
      <c r="A166" s="10"/>
      <c r="B166" s="10"/>
      <c r="C166" s="10"/>
      <c r="D166" s="10"/>
      <c r="E166" s="10"/>
      <c r="F166" s="13"/>
      <c r="G166" s="14"/>
      <c r="H166" s="10"/>
      <c r="I166" s="15"/>
      <c r="J166" s="15"/>
      <c r="K166" s="15"/>
      <c r="L166" s="10"/>
      <c r="M166" s="10"/>
      <c r="N166" s="15"/>
      <c r="O166" s="10"/>
      <c r="P166" s="10"/>
      <c r="Q166" s="10"/>
    </row>
    <row r="167" spans="1:17" ht="15" customHeight="1" x14ac:dyDescent="0.25">
      <c r="A167" s="10"/>
      <c r="B167" s="10"/>
      <c r="C167" s="10"/>
      <c r="D167" s="10"/>
      <c r="E167" s="10"/>
      <c r="F167" s="13"/>
      <c r="G167" s="10"/>
      <c r="H167" s="10"/>
      <c r="I167" s="15"/>
      <c r="J167" s="15"/>
      <c r="K167" s="15"/>
      <c r="L167" s="10"/>
      <c r="M167" s="15"/>
      <c r="N167" s="10"/>
      <c r="O167" s="15"/>
      <c r="P167" s="10"/>
      <c r="Q167" s="10"/>
    </row>
    <row r="168" spans="1:17" ht="15" customHeight="1" x14ac:dyDescent="0.25">
      <c r="A168" s="10"/>
      <c r="B168" s="10"/>
      <c r="C168" s="10"/>
      <c r="D168" s="10"/>
      <c r="E168" s="10"/>
      <c r="F168" s="13"/>
      <c r="G168" s="14"/>
      <c r="H168" s="10"/>
      <c r="I168" s="15"/>
      <c r="J168" s="15"/>
      <c r="K168" s="15"/>
      <c r="L168" s="10"/>
      <c r="M168" s="10"/>
      <c r="N168" s="15"/>
      <c r="O168" s="10"/>
      <c r="P168" s="10"/>
      <c r="Q168" s="10"/>
    </row>
    <row r="169" spans="1:17" ht="15" customHeight="1" x14ac:dyDescent="0.25">
      <c r="A169" s="10"/>
      <c r="B169" s="10"/>
      <c r="C169" s="10"/>
      <c r="D169" s="10"/>
      <c r="E169" s="10"/>
      <c r="F169" s="13"/>
      <c r="G169" s="10"/>
      <c r="H169" s="10"/>
      <c r="I169" s="15"/>
      <c r="J169" s="15"/>
      <c r="K169" s="15"/>
      <c r="L169" s="10"/>
      <c r="M169" s="15"/>
      <c r="N169" s="10"/>
      <c r="O169" s="15"/>
      <c r="P169" s="10"/>
      <c r="Q169" s="10"/>
    </row>
    <row r="170" spans="1:17" ht="15" customHeight="1" x14ac:dyDescent="0.25">
      <c r="A170" s="10"/>
      <c r="B170" s="10"/>
      <c r="C170" s="10"/>
      <c r="D170" s="10"/>
      <c r="E170" s="10"/>
      <c r="F170" s="13"/>
      <c r="G170" s="14"/>
      <c r="H170" s="10"/>
      <c r="I170" s="15"/>
      <c r="J170" s="15"/>
      <c r="K170" s="15"/>
      <c r="L170" s="10"/>
      <c r="M170" s="10"/>
      <c r="N170" s="15"/>
      <c r="O170" s="10"/>
      <c r="P170" s="10"/>
      <c r="Q170" s="10"/>
    </row>
    <row r="171" spans="1:17" ht="15" customHeight="1" x14ac:dyDescent="0.25">
      <c r="A171" s="10"/>
      <c r="B171" s="10"/>
      <c r="C171" s="10"/>
      <c r="D171" s="10"/>
      <c r="E171" s="10"/>
      <c r="F171" s="13"/>
      <c r="G171" s="10"/>
      <c r="H171" s="10"/>
      <c r="I171" s="15"/>
      <c r="J171" s="15"/>
      <c r="K171" s="15"/>
      <c r="L171" s="10"/>
      <c r="M171" s="15"/>
      <c r="N171" s="10"/>
      <c r="O171" s="15"/>
      <c r="P171" s="10"/>
      <c r="Q171" s="10"/>
    </row>
    <row r="172" spans="1:17" ht="15" customHeight="1" x14ac:dyDescent="0.25">
      <c r="A172" s="10"/>
      <c r="B172" s="10"/>
      <c r="C172" s="10"/>
      <c r="D172" s="10"/>
      <c r="E172" s="10"/>
      <c r="F172" s="13"/>
      <c r="G172" s="14"/>
      <c r="H172" s="10"/>
      <c r="I172" s="15"/>
      <c r="J172" s="15"/>
      <c r="K172" s="15"/>
      <c r="L172" s="10"/>
      <c r="M172" s="10"/>
      <c r="N172" s="15"/>
      <c r="O172" s="10"/>
      <c r="P172" s="10"/>
      <c r="Q172" s="10"/>
    </row>
    <row r="173" spans="1:17" ht="15" customHeight="1" x14ac:dyDescent="0.25">
      <c r="A173" s="10"/>
      <c r="B173" s="10"/>
      <c r="C173" s="10"/>
      <c r="D173" s="10"/>
      <c r="E173" s="10"/>
      <c r="F173" s="13"/>
      <c r="G173" s="10"/>
      <c r="H173" s="10"/>
      <c r="I173" s="15"/>
      <c r="J173" s="15"/>
      <c r="K173" s="15"/>
      <c r="L173" s="10"/>
      <c r="M173" s="15"/>
      <c r="N173" s="10"/>
      <c r="O173" s="15"/>
      <c r="P173" s="10"/>
      <c r="Q173" s="10"/>
    </row>
    <row r="174" spans="1:17" ht="15" customHeight="1" x14ac:dyDescent="0.25">
      <c r="A174" s="10"/>
      <c r="B174" s="10"/>
      <c r="C174" s="10"/>
      <c r="D174" s="10"/>
      <c r="E174" s="10"/>
      <c r="F174" s="13"/>
      <c r="G174" s="14"/>
      <c r="H174" s="10"/>
      <c r="I174" s="15"/>
      <c r="J174" s="15"/>
      <c r="K174" s="15"/>
      <c r="L174" s="10"/>
      <c r="M174" s="10"/>
      <c r="N174" s="15"/>
      <c r="O174" s="10"/>
      <c r="P174" s="10"/>
      <c r="Q174" s="10"/>
    </row>
    <row r="175" spans="1:17" ht="15" customHeight="1" x14ac:dyDescent="0.25">
      <c r="A175" s="10"/>
      <c r="B175" s="10"/>
      <c r="C175" s="10"/>
      <c r="D175" s="10"/>
      <c r="E175" s="10"/>
      <c r="F175" s="13"/>
      <c r="G175" s="10"/>
      <c r="H175" s="10"/>
      <c r="I175" s="15"/>
      <c r="J175" s="15"/>
      <c r="K175" s="15"/>
      <c r="L175" s="10"/>
      <c r="M175" s="15"/>
      <c r="N175" s="10"/>
      <c r="O175" s="15"/>
      <c r="P175" s="10"/>
      <c r="Q175" s="10"/>
    </row>
    <row r="176" spans="1:17" ht="15" customHeight="1" x14ac:dyDescent="0.25">
      <c r="A176" s="10"/>
      <c r="B176" s="10"/>
      <c r="C176" s="10"/>
      <c r="D176" s="10"/>
      <c r="E176" s="10"/>
      <c r="F176" s="13"/>
      <c r="G176" s="14"/>
      <c r="H176" s="10"/>
      <c r="I176" s="15"/>
      <c r="J176" s="15"/>
      <c r="K176" s="15"/>
      <c r="L176" s="10"/>
      <c r="M176" s="10"/>
      <c r="N176" s="15"/>
      <c r="O176" s="10"/>
      <c r="P176" s="10"/>
      <c r="Q176" s="10"/>
    </row>
    <row r="177" spans="1:17" ht="15" customHeight="1" x14ac:dyDescent="0.25">
      <c r="A177" s="10"/>
      <c r="B177" s="10"/>
      <c r="C177" s="10"/>
      <c r="D177" s="10"/>
      <c r="E177" s="10"/>
      <c r="F177" s="13"/>
      <c r="G177" s="10"/>
      <c r="H177" s="10"/>
      <c r="I177" s="15"/>
      <c r="J177" s="15"/>
      <c r="K177" s="15"/>
      <c r="L177" s="10"/>
      <c r="M177" s="15"/>
      <c r="N177" s="10"/>
      <c r="O177" s="15"/>
      <c r="P177" s="10"/>
      <c r="Q177" s="10"/>
    </row>
    <row r="178" spans="1:17" ht="15" customHeight="1" x14ac:dyDescent="0.25">
      <c r="A178" s="10"/>
      <c r="B178" s="10"/>
      <c r="C178" s="10"/>
      <c r="D178" s="10"/>
      <c r="E178" s="10"/>
      <c r="F178" s="13"/>
      <c r="G178" s="14"/>
      <c r="H178" s="10"/>
      <c r="I178" s="15"/>
      <c r="J178" s="15"/>
      <c r="K178" s="15"/>
      <c r="L178" s="10"/>
      <c r="M178" s="10"/>
      <c r="N178" s="15"/>
      <c r="O178" s="10"/>
      <c r="P178" s="10"/>
      <c r="Q178" s="10"/>
    </row>
    <row r="179" spans="1:17" ht="15" customHeight="1" x14ac:dyDescent="0.25">
      <c r="A179" s="10"/>
      <c r="B179" s="10"/>
      <c r="C179" s="10"/>
      <c r="D179" s="10"/>
      <c r="E179" s="10"/>
      <c r="F179" s="13"/>
      <c r="G179" s="10"/>
      <c r="H179" s="10"/>
      <c r="I179" s="15"/>
      <c r="J179" s="15"/>
      <c r="K179" s="15"/>
      <c r="L179" s="10"/>
      <c r="M179" s="15"/>
      <c r="N179" s="10"/>
      <c r="O179" s="15"/>
      <c r="P179" s="10"/>
      <c r="Q179" s="10"/>
    </row>
    <row r="180" spans="1:17" ht="15" customHeight="1" x14ac:dyDescent="0.25">
      <c r="A180" s="10"/>
      <c r="B180" s="10"/>
      <c r="C180" s="10"/>
      <c r="D180" s="10"/>
      <c r="E180" s="10"/>
      <c r="F180" s="13"/>
      <c r="G180" s="14"/>
      <c r="H180" s="10"/>
      <c r="I180" s="15"/>
      <c r="J180" s="15"/>
      <c r="K180" s="15"/>
      <c r="L180" s="10"/>
      <c r="M180" s="10"/>
      <c r="N180" s="15"/>
      <c r="O180" s="10"/>
      <c r="P180" s="10"/>
      <c r="Q180" s="10"/>
    </row>
    <row r="181" spans="1:17" ht="15" customHeight="1" x14ac:dyDescent="0.25">
      <c r="A181" s="10"/>
      <c r="B181" s="10"/>
      <c r="C181" s="10"/>
      <c r="D181" s="10"/>
      <c r="E181" s="10"/>
      <c r="F181" s="13"/>
      <c r="G181" s="10"/>
      <c r="H181" s="10"/>
      <c r="I181" s="15"/>
      <c r="J181" s="15"/>
      <c r="K181" s="15"/>
      <c r="L181" s="10"/>
      <c r="M181" s="15"/>
      <c r="N181" s="10"/>
      <c r="O181" s="15"/>
      <c r="P181" s="10"/>
      <c r="Q181" s="10"/>
    </row>
    <row r="182" spans="1:17" ht="15" customHeight="1" x14ac:dyDescent="0.25">
      <c r="A182" s="10"/>
      <c r="B182" s="10"/>
      <c r="C182" s="10"/>
      <c r="D182" s="10"/>
      <c r="E182" s="10"/>
      <c r="F182" s="13"/>
      <c r="G182" s="14"/>
      <c r="H182" s="10"/>
      <c r="I182" s="15"/>
      <c r="J182" s="15"/>
      <c r="K182" s="15"/>
      <c r="L182" s="10"/>
      <c r="M182" s="10"/>
      <c r="N182" s="15"/>
      <c r="O182" s="10"/>
      <c r="P182" s="10"/>
      <c r="Q182" s="10"/>
    </row>
    <row r="183" spans="1:17" ht="15" customHeight="1" x14ac:dyDescent="0.25">
      <c r="A183" s="10"/>
      <c r="B183" s="10"/>
      <c r="C183" s="10"/>
      <c r="D183" s="10"/>
      <c r="E183" s="10"/>
      <c r="F183" s="13"/>
      <c r="G183" s="10"/>
      <c r="H183" s="10"/>
      <c r="I183" s="15"/>
      <c r="J183" s="15"/>
      <c r="K183" s="15"/>
      <c r="L183" s="10"/>
      <c r="M183" s="15"/>
      <c r="N183" s="10"/>
      <c r="O183" s="15"/>
      <c r="P183" s="10"/>
      <c r="Q183" s="10"/>
    </row>
    <row r="184" spans="1:17" ht="15" customHeight="1" x14ac:dyDescent="0.25">
      <c r="A184" s="10"/>
      <c r="B184" s="10"/>
      <c r="C184" s="10"/>
      <c r="D184" s="10"/>
      <c r="E184" s="10"/>
      <c r="F184" s="13"/>
      <c r="G184" s="14"/>
      <c r="H184" s="10"/>
      <c r="I184" s="15"/>
      <c r="J184" s="15"/>
      <c r="K184" s="15"/>
      <c r="L184" s="10"/>
      <c r="M184" s="10"/>
      <c r="N184" s="15"/>
      <c r="O184" s="10"/>
      <c r="P184" s="10"/>
      <c r="Q184" s="10"/>
    </row>
    <row r="185" spans="1:17" ht="15" customHeight="1" x14ac:dyDescent="0.25">
      <c r="A185" s="10"/>
      <c r="B185" s="10"/>
      <c r="C185" s="10"/>
      <c r="D185" s="10"/>
      <c r="E185" s="10"/>
      <c r="F185" s="13"/>
      <c r="G185" s="10"/>
      <c r="H185" s="10"/>
      <c r="I185" s="15"/>
      <c r="J185" s="15"/>
      <c r="K185" s="15"/>
      <c r="L185" s="10"/>
      <c r="M185" s="15"/>
      <c r="N185" s="10"/>
      <c r="O185" s="15"/>
      <c r="P185" s="10"/>
      <c r="Q185" s="10"/>
    </row>
    <row r="186" spans="1:17" ht="15" customHeight="1" x14ac:dyDescent="0.25">
      <c r="A186" s="10"/>
      <c r="B186" s="10"/>
      <c r="C186" s="10"/>
      <c r="D186" s="10"/>
      <c r="E186" s="10"/>
      <c r="F186" s="13"/>
      <c r="G186" s="14"/>
      <c r="H186" s="10"/>
      <c r="I186" s="15"/>
      <c r="J186" s="15"/>
      <c r="K186" s="15"/>
      <c r="L186" s="10"/>
      <c r="M186" s="10"/>
      <c r="N186" s="15"/>
      <c r="O186" s="10"/>
      <c r="P186" s="10"/>
      <c r="Q186" s="10"/>
    </row>
    <row r="187" spans="1:17" ht="15" customHeight="1" x14ac:dyDescent="0.25">
      <c r="A187" s="10"/>
      <c r="B187" s="10"/>
      <c r="C187" s="10"/>
      <c r="D187" s="10"/>
      <c r="E187" s="10"/>
      <c r="F187" s="13"/>
      <c r="G187" s="10"/>
      <c r="H187" s="10"/>
      <c r="I187" s="15"/>
      <c r="J187" s="15"/>
      <c r="K187" s="15"/>
      <c r="L187" s="10"/>
      <c r="M187" s="15"/>
      <c r="N187" s="10"/>
      <c r="O187" s="15"/>
      <c r="P187" s="10"/>
      <c r="Q187" s="10"/>
    </row>
    <row r="188" spans="1:17" ht="15" customHeight="1" x14ac:dyDescent="0.25">
      <c r="A188" s="10"/>
      <c r="B188" s="10"/>
      <c r="C188" s="10"/>
      <c r="D188" s="10"/>
      <c r="E188" s="10"/>
      <c r="F188" s="13"/>
      <c r="G188" s="14"/>
      <c r="H188" s="10"/>
      <c r="I188" s="15"/>
      <c r="J188" s="15"/>
      <c r="K188" s="15"/>
      <c r="L188" s="10"/>
      <c r="M188" s="10"/>
      <c r="N188" s="15"/>
      <c r="O188" s="10"/>
      <c r="P188" s="10"/>
      <c r="Q188" s="10"/>
    </row>
    <row r="189" spans="1:17" ht="15" customHeight="1" x14ac:dyDescent="0.25">
      <c r="A189" s="10"/>
      <c r="B189" s="10"/>
      <c r="C189" s="10"/>
      <c r="D189" s="10"/>
      <c r="E189" s="10"/>
      <c r="F189" s="13"/>
      <c r="G189" s="10"/>
      <c r="H189" s="10"/>
      <c r="I189" s="15"/>
      <c r="J189" s="15"/>
      <c r="K189" s="15"/>
      <c r="L189" s="10"/>
      <c r="M189" s="15"/>
      <c r="N189" s="10"/>
      <c r="O189" s="15"/>
      <c r="P189" s="10"/>
      <c r="Q189" s="10"/>
    </row>
    <row r="190" spans="1:17" ht="15" customHeight="1" x14ac:dyDescent="0.25">
      <c r="A190" s="10"/>
      <c r="B190" s="10"/>
      <c r="C190" s="10"/>
      <c r="D190" s="10"/>
      <c r="E190" s="10"/>
      <c r="F190" s="13"/>
      <c r="G190" s="14"/>
      <c r="H190" s="10"/>
      <c r="I190" s="15"/>
      <c r="J190" s="15"/>
      <c r="K190" s="15"/>
      <c r="L190" s="10"/>
      <c r="M190" s="10"/>
      <c r="N190" s="15"/>
      <c r="O190" s="10"/>
      <c r="P190" s="10"/>
      <c r="Q190" s="10"/>
    </row>
    <row r="191" spans="1:17" ht="15" customHeight="1" x14ac:dyDescent="0.25">
      <c r="A191" s="10"/>
      <c r="B191" s="10"/>
      <c r="C191" s="10"/>
      <c r="D191" s="10"/>
      <c r="E191" s="10"/>
      <c r="F191" s="13"/>
      <c r="G191" s="10"/>
      <c r="H191" s="10"/>
      <c r="I191" s="15"/>
      <c r="J191" s="15"/>
      <c r="K191" s="15"/>
      <c r="L191" s="10"/>
      <c r="M191" s="15"/>
      <c r="N191" s="10"/>
      <c r="O191" s="15"/>
      <c r="P191" s="10"/>
      <c r="Q191" s="10"/>
    </row>
    <row r="192" spans="1:17" ht="15" customHeight="1" x14ac:dyDescent="0.25">
      <c r="A192" s="10"/>
      <c r="B192" s="10"/>
      <c r="C192" s="10"/>
      <c r="D192" s="10"/>
      <c r="E192" s="10"/>
      <c r="F192" s="13"/>
      <c r="G192" s="14"/>
      <c r="H192" s="10"/>
      <c r="I192" s="15"/>
      <c r="J192" s="15"/>
      <c r="K192" s="15"/>
      <c r="L192" s="10"/>
      <c r="M192" s="10"/>
      <c r="N192" s="15"/>
      <c r="O192" s="10"/>
      <c r="P192" s="10"/>
      <c r="Q192" s="10"/>
    </row>
    <row r="193" spans="1:17" ht="15" customHeight="1" x14ac:dyDescent="0.25">
      <c r="A193" s="10"/>
      <c r="B193" s="10"/>
      <c r="C193" s="10"/>
      <c r="D193" s="10"/>
      <c r="E193" s="10"/>
      <c r="F193" s="13"/>
      <c r="G193" s="10"/>
      <c r="H193" s="10"/>
      <c r="I193" s="15"/>
      <c r="J193" s="15"/>
      <c r="K193" s="15"/>
      <c r="L193" s="10"/>
      <c r="M193" s="15"/>
      <c r="N193" s="10"/>
      <c r="O193" s="15"/>
      <c r="P193" s="10"/>
      <c r="Q193" s="10"/>
    </row>
    <row r="194" spans="1:17" ht="15" customHeight="1" x14ac:dyDescent="0.25">
      <c r="A194" s="10"/>
      <c r="B194" s="10"/>
      <c r="C194" s="10"/>
      <c r="D194" s="12"/>
      <c r="E194" s="12"/>
      <c r="F194" s="10"/>
      <c r="G194" s="10"/>
      <c r="H194" s="12"/>
      <c r="I194" s="16"/>
      <c r="J194" s="16"/>
      <c r="K194" s="16"/>
      <c r="L194" s="18"/>
      <c r="M194" s="10"/>
      <c r="N194" s="17"/>
      <c r="O194" s="10"/>
      <c r="P194" s="10"/>
      <c r="Q194" s="10"/>
    </row>
    <row r="195" spans="1:17" ht="15" customHeight="1" x14ac:dyDescent="0.25">
      <c r="A195" s="10"/>
      <c r="B195" s="10"/>
      <c r="C195" s="10"/>
      <c r="D195" s="10"/>
      <c r="E195" s="10"/>
      <c r="F195" s="10"/>
      <c r="G195" s="10"/>
      <c r="H195" s="10"/>
      <c r="I195" s="17"/>
      <c r="J195" s="17"/>
      <c r="K195" s="17"/>
      <c r="L195" s="10"/>
      <c r="M195" s="19"/>
      <c r="N195" s="17"/>
      <c r="O195" s="10"/>
      <c r="P195" s="10"/>
      <c r="Q195" s="10"/>
    </row>
    <row r="196" spans="1:17" ht="15" customHeight="1" x14ac:dyDescent="0.25">
      <c r="A196" s="10"/>
      <c r="B196" s="12"/>
      <c r="C196" s="10"/>
      <c r="D196" s="10"/>
      <c r="E196" s="12"/>
      <c r="F196" s="10"/>
      <c r="G196" s="10"/>
      <c r="H196" s="10"/>
      <c r="I196" s="10"/>
      <c r="J196" s="10"/>
      <c r="K196" s="10"/>
      <c r="L196" s="10"/>
      <c r="M196" s="10"/>
      <c r="N196" s="10"/>
      <c r="O196" s="10"/>
      <c r="P196" s="10"/>
      <c r="Q196" s="10"/>
    </row>
    <row r="197" spans="1:17" ht="15" customHeight="1" x14ac:dyDescent="0.25">
      <c r="A197" s="10"/>
      <c r="B197" s="10"/>
      <c r="C197" s="10"/>
      <c r="D197" s="10"/>
      <c r="E197" s="10"/>
      <c r="F197" s="10"/>
      <c r="G197" s="10"/>
      <c r="H197" s="10"/>
      <c r="I197" s="10"/>
      <c r="J197" s="10"/>
      <c r="K197" s="10"/>
      <c r="L197" s="10"/>
      <c r="M197" s="10"/>
      <c r="N197" s="10"/>
      <c r="O197" s="10"/>
      <c r="P197" s="10"/>
      <c r="Q197" s="10"/>
    </row>
    <row r="198" spans="1:17" ht="15" customHeight="1" x14ac:dyDescent="0.25">
      <c r="A198" s="10"/>
      <c r="B198" s="10"/>
      <c r="C198" s="10"/>
      <c r="D198" s="10"/>
      <c r="E198" s="10"/>
      <c r="F198" s="13"/>
      <c r="G198" s="14"/>
      <c r="H198" s="10"/>
      <c r="I198" s="15"/>
      <c r="J198" s="15"/>
      <c r="K198" s="15"/>
      <c r="L198" s="10"/>
      <c r="M198" s="10"/>
      <c r="N198" s="15"/>
      <c r="O198" s="10"/>
      <c r="P198" s="10"/>
      <c r="Q198" s="10"/>
    </row>
    <row r="199" spans="1:17" ht="15" customHeight="1" x14ac:dyDescent="0.25">
      <c r="A199" s="10"/>
      <c r="B199" s="10"/>
      <c r="C199" s="10"/>
      <c r="D199" s="10"/>
      <c r="E199" s="10"/>
      <c r="F199" s="13"/>
      <c r="G199" s="10"/>
      <c r="H199" s="10"/>
      <c r="I199" s="15"/>
      <c r="J199" s="15"/>
      <c r="K199" s="15"/>
      <c r="L199" s="10"/>
      <c r="M199" s="15"/>
      <c r="N199" s="10"/>
      <c r="O199" s="15"/>
      <c r="P199" s="10"/>
      <c r="Q199" s="10"/>
    </row>
    <row r="200" spans="1:17" ht="15" customHeight="1" x14ac:dyDescent="0.25">
      <c r="A200" s="10"/>
      <c r="B200" s="10"/>
      <c r="C200" s="10"/>
      <c r="D200" s="10"/>
      <c r="E200" s="10"/>
      <c r="F200" s="13"/>
      <c r="G200" s="14"/>
      <c r="H200" s="10"/>
      <c r="I200" s="15"/>
      <c r="J200" s="15"/>
      <c r="K200" s="15"/>
      <c r="L200" s="10"/>
      <c r="M200" s="10"/>
      <c r="N200" s="15"/>
      <c r="O200" s="10"/>
      <c r="P200" s="10"/>
      <c r="Q200" s="10"/>
    </row>
    <row r="201" spans="1:17" ht="15" customHeight="1" x14ac:dyDescent="0.25">
      <c r="A201" s="10"/>
      <c r="B201" s="10"/>
      <c r="C201" s="10"/>
      <c r="D201" s="10"/>
      <c r="E201" s="10"/>
      <c r="F201" s="13"/>
      <c r="G201" s="10"/>
      <c r="H201" s="10"/>
      <c r="I201" s="15"/>
      <c r="J201" s="15"/>
      <c r="K201" s="15"/>
      <c r="L201" s="10"/>
      <c r="M201" s="15"/>
      <c r="N201" s="10"/>
      <c r="O201" s="15"/>
      <c r="P201" s="10"/>
      <c r="Q201" s="10"/>
    </row>
    <row r="202" spans="1:17" ht="15" customHeight="1" x14ac:dyDescent="0.25">
      <c r="A202" s="10"/>
      <c r="B202" s="10"/>
      <c r="C202" s="10"/>
      <c r="D202" s="10"/>
      <c r="E202" s="10"/>
      <c r="F202" s="13"/>
      <c r="G202" s="14"/>
      <c r="H202" s="10"/>
      <c r="I202" s="15"/>
      <c r="J202" s="15"/>
      <c r="K202" s="15"/>
      <c r="L202" s="10"/>
      <c r="M202" s="10"/>
      <c r="N202" s="15"/>
      <c r="O202" s="10"/>
      <c r="P202" s="10"/>
      <c r="Q202" s="10"/>
    </row>
    <row r="203" spans="1:17" ht="15" customHeight="1" x14ac:dyDescent="0.25">
      <c r="A203" s="10"/>
      <c r="B203" s="10"/>
      <c r="C203" s="10"/>
      <c r="D203" s="10"/>
      <c r="E203" s="10"/>
      <c r="F203" s="13"/>
      <c r="G203" s="10"/>
      <c r="H203" s="10"/>
      <c r="I203" s="15"/>
      <c r="J203" s="15"/>
      <c r="K203" s="15"/>
      <c r="L203" s="10"/>
      <c r="M203" s="15"/>
      <c r="N203" s="10"/>
      <c r="O203" s="15"/>
      <c r="P203" s="10"/>
      <c r="Q203" s="10"/>
    </row>
    <row r="204" spans="1:17" ht="15" customHeight="1" x14ac:dyDescent="0.25">
      <c r="A204" s="10"/>
      <c r="B204" s="10"/>
      <c r="C204" s="10"/>
      <c r="D204" s="10"/>
      <c r="E204" s="10"/>
      <c r="F204" s="13"/>
      <c r="G204" s="14"/>
      <c r="H204" s="10"/>
      <c r="I204" s="15"/>
      <c r="J204" s="15"/>
      <c r="K204" s="15"/>
      <c r="L204" s="10"/>
      <c r="M204" s="10"/>
      <c r="N204" s="15"/>
      <c r="O204" s="10"/>
      <c r="P204" s="10"/>
      <c r="Q204" s="10"/>
    </row>
    <row r="205" spans="1:17" ht="15" customHeight="1" x14ac:dyDescent="0.25">
      <c r="A205" s="10"/>
      <c r="B205" s="10"/>
      <c r="C205" s="10"/>
      <c r="D205" s="10"/>
      <c r="E205" s="10"/>
      <c r="F205" s="13"/>
      <c r="G205" s="10"/>
      <c r="H205" s="10"/>
      <c r="I205" s="15"/>
      <c r="J205" s="15"/>
      <c r="K205" s="15"/>
      <c r="L205" s="10"/>
      <c r="M205" s="15"/>
      <c r="N205" s="10"/>
      <c r="O205" s="15"/>
      <c r="P205" s="10"/>
      <c r="Q205" s="10"/>
    </row>
    <row r="206" spans="1:17" ht="15" customHeight="1" x14ac:dyDescent="0.25">
      <c r="A206" s="10"/>
      <c r="B206" s="10"/>
      <c r="C206" s="10"/>
      <c r="D206" s="10"/>
      <c r="E206" s="10"/>
      <c r="F206" s="13"/>
      <c r="G206" s="14"/>
      <c r="H206" s="10"/>
      <c r="I206" s="15"/>
      <c r="J206" s="15"/>
      <c r="K206" s="15"/>
      <c r="L206" s="10"/>
      <c r="M206" s="10"/>
      <c r="N206" s="15"/>
      <c r="O206" s="10"/>
      <c r="P206" s="10"/>
      <c r="Q206" s="10"/>
    </row>
    <row r="207" spans="1:17" ht="15" customHeight="1" x14ac:dyDescent="0.25">
      <c r="A207" s="10"/>
      <c r="B207" s="10"/>
      <c r="C207" s="10"/>
      <c r="D207" s="10"/>
      <c r="E207" s="10"/>
      <c r="F207" s="13"/>
      <c r="G207" s="10"/>
      <c r="H207" s="10"/>
      <c r="I207" s="15"/>
      <c r="J207" s="15"/>
      <c r="K207" s="15"/>
      <c r="L207" s="10"/>
      <c r="M207" s="15"/>
      <c r="N207" s="10"/>
      <c r="O207" s="15"/>
      <c r="P207" s="10"/>
      <c r="Q207" s="10"/>
    </row>
    <row r="208" spans="1:17" ht="15" customHeight="1" x14ac:dyDescent="0.25">
      <c r="A208" s="10"/>
      <c r="B208" s="10"/>
      <c r="C208" s="10"/>
      <c r="D208" s="10"/>
      <c r="E208" s="10"/>
      <c r="F208" s="13"/>
      <c r="G208" s="14"/>
      <c r="H208" s="10"/>
      <c r="I208" s="15"/>
      <c r="J208" s="15"/>
      <c r="K208" s="15"/>
      <c r="L208" s="10"/>
      <c r="M208" s="10"/>
      <c r="N208" s="15"/>
      <c r="O208" s="10"/>
      <c r="P208" s="10"/>
      <c r="Q208" s="10"/>
    </row>
    <row r="209" spans="1:17" ht="15" customHeight="1" x14ac:dyDescent="0.25">
      <c r="A209" s="10"/>
      <c r="B209" s="10"/>
      <c r="C209" s="10"/>
      <c r="D209" s="10"/>
      <c r="E209" s="10"/>
      <c r="F209" s="13"/>
      <c r="G209" s="10"/>
      <c r="H209" s="10"/>
      <c r="I209" s="15"/>
      <c r="J209" s="15"/>
      <c r="K209" s="15"/>
      <c r="L209" s="10"/>
      <c r="M209" s="15"/>
      <c r="N209" s="10"/>
      <c r="O209" s="15"/>
      <c r="P209" s="10"/>
      <c r="Q209" s="10"/>
    </row>
    <row r="210" spans="1:17" ht="15" customHeight="1" x14ac:dyDescent="0.25">
      <c r="A210" s="10"/>
      <c r="B210" s="10"/>
      <c r="C210" s="10"/>
      <c r="D210" s="10"/>
      <c r="E210" s="10"/>
      <c r="F210" s="13"/>
      <c r="G210" s="14"/>
      <c r="H210" s="10"/>
      <c r="I210" s="15"/>
      <c r="J210" s="15"/>
      <c r="K210" s="15"/>
      <c r="L210" s="10"/>
      <c r="M210" s="10"/>
      <c r="N210" s="15"/>
      <c r="O210" s="10"/>
      <c r="P210" s="10"/>
      <c r="Q210" s="10"/>
    </row>
    <row r="211" spans="1:17" ht="15" customHeight="1" x14ac:dyDescent="0.25">
      <c r="A211" s="10"/>
      <c r="B211" s="10"/>
      <c r="C211" s="10"/>
      <c r="D211" s="10"/>
      <c r="E211" s="10"/>
      <c r="F211" s="13"/>
      <c r="G211" s="10"/>
      <c r="H211" s="10"/>
      <c r="I211" s="15"/>
      <c r="J211" s="15"/>
      <c r="K211" s="15"/>
      <c r="L211" s="10"/>
      <c r="M211" s="15"/>
      <c r="N211" s="10"/>
      <c r="O211" s="15"/>
      <c r="P211" s="10"/>
      <c r="Q211" s="10"/>
    </row>
    <row r="212" spans="1:17" ht="15" customHeight="1" x14ac:dyDescent="0.25">
      <c r="A212" s="10"/>
      <c r="B212" s="10"/>
      <c r="C212" s="10"/>
      <c r="D212" s="10"/>
      <c r="E212" s="10"/>
      <c r="F212" s="13"/>
      <c r="G212" s="14"/>
      <c r="H212" s="10"/>
      <c r="I212" s="15"/>
      <c r="J212" s="15"/>
      <c r="K212" s="15"/>
      <c r="L212" s="10"/>
      <c r="M212" s="10"/>
      <c r="N212" s="15"/>
      <c r="O212" s="10"/>
      <c r="P212" s="10"/>
      <c r="Q212" s="10"/>
    </row>
    <row r="213" spans="1:17" ht="15" customHeight="1" x14ac:dyDescent="0.25">
      <c r="A213" s="10"/>
      <c r="B213" s="10"/>
      <c r="C213" s="10"/>
      <c r="D213" s="10"/>
      <c r="E213" s="10"/>
      <c r="F213" s="13"/>
      <c r="G213" s="10"/>
      <c r="H213" s="10"/>
      <c r="I213" s="15"/>
      <c r="J213" s="15"/>
      <c r="K213" s="15"/>
      <c r="L213" s="10"/>
      <c r="M213" s="15"/>
      <c r="N213" s="10"/>
      <c r="O213" s="15"/>
      <c r="P213" s="10"/>
      <c r="Q213" s="10"/>
    </row>
    <row r="214" spans="1:17" ht="15" customHeight="1" x14ac:dyDescent="0.25">
      <c r="A214" s="10"/>
      <c r="B214" s="10"/>
      <c r="C214" s="10"/>
      <c r="D214" s="10"/>
      <c r="E214" s="10"/>
      <c r="F214" s="13"/>
      <c r="G214" s="14"/>
      <c r="H214" s="10"/>
      <c r="I214" s="15"/>
      <c r="J214" s="15"/>
      <c r="K214" s="15"/>
      <c r="L214" s="10"/>
      <c r="M214" s="10"/>
      <c r="N214" s="15"/>
      <c r="O214" s="10"/>
      <c r="P214" s="10"/>
      <c r="Q214" s="10"/>
    </row>
    <row r="215" spans="1:17" ht="15" customHeight="1" x14ac:dyDescent="0.25">
      <c r="A215" s="10"/>
      <c r="B215" s="10"/>
      <c r="C215" s="10"/>
      <c r="D215" s="10"/>
      <c r="E215" s="10"/>
      <c r="F215" s="13"/>
      <c r="G215" s="10"/>
      <c r="H215" s="10"/>
      <c r="I215" s="15"/>
      <c r="J215" s="15"/>
      <c r="K215" s="15"/>
      <c r="L215" s="10"/>
      <c r="M215" s="15"/>
      <c r="N215" s="10"/>
      <c r="O215" s="15"/>
      <c r="P215" s="10"/>
      <c r="Q215" s="10"/>
    </row>
    <row r="216" spans="1:17" ht="15" customHeight="1" x14ac:dyDescent="0.25">
      <c r="A216" s="10"/>
      <c r="B216" s="10"/>
      <c r="C216" s="10"/>
      <c r="D216" s="10"/>
      <c r="E216" s="10"/>
      <c r="F216" s="13"/>
      <c r="G216" s="14"/>
      <c r="H216" s="10"/>
      <c r="I216" s="15"/>
      <c r="J216" s="15"/>
      <c r="K216" s="15"/>
      <c r="L216" s="10"/>
      <c r="M216" s="10"/>
      <c r="N216" s="15"/>
      <c r="O216" s="10"/>
      <c r="P216" s="10"/>
      <c r="Q216" s="10"/>
    </row>
    <row r="217" spans="1:17" ht="15" customHeight="1" x14ac:dyDescent="0.25">
      <c r="A217" s="10"/>
      <c r="B217" s="10"/>
      <c r="C217" s="10"/>
      <c r="D217" s="10"/>
      <c r="E217" s="10"/>
      <c r="F217" s="13"/>
      <c r="G217" s="10"/>
      <c r="H217" s="10"/>
      <c r="I217" s="15"/>
      <c r="J217" s="15"/>
      <c r="K217" s="15"/>
      <c r="L217" s="10"/>
      <c r="M217" s="15"/>
      <c r="N217" s="10"/>
      <c r="O217" s="15"/>
      <c r="P217" s="10"/>
      <c r="Q217" s="10"/>
    </row>
    <row r="218" spans="1:17" ht="15" customHeight="1" x14ac:dyDescent="0.25">
      <c r="A218" s="10"/>
      <c r="B218" s="10"/>
      <c r="C218" s="10"/>
      <c r="D218" s="10"/>
      <c r="E218" s="10"/>
      <c r="F218" s="13"/>
      <c r="G218" s="14"/>
      <c r="H218" s="10"/>
      <c r="I218" s="15"/>
      <c r="J218" s="15"/>
      <c r="K218" s="15"/>
      <c r="L218" s="10"/>
      <c r="M218" s="10"/>
      <c r="N218" s="15"/>
      <c r="O218" s="10"/>
      <c r="P218" s="10"/>
      <c r="Q218" s="10"/>
    </row>
    <row r="219" spans="1:17" ht="15" customHeight="1" x14ac:dyDescent="0.25">
      <c r="A219" s="10"/>
      <c r="B219" s="10"/>
      <c r="C219" s="10"/>
      <c r="D219" s="10"/>
      <c r="E219" s="10"/>
      <c r="F219" s="13"/>
      <c r="G219" s="10"/>
      <c r="H219" s="10"/>
      <c r="I219" s="15"/>
      <c r="J219" s="15"/>
      <c r="K219" s="15"/>
      <c r="L219" s="10"/>
      <c r="M219" s="15"/>
      <c r="N219" s="10"/>
      <c r="O219" s="15"/>
      <c r="P219" s="10"/>
      <c r="Q219" s="10"/>
    </row>
    <row r="220" spans="1:17" ht="15" customHeight="1" x14ac:dyDescent="0.25">
      <c r="A220" s="10"/>
      <c r="B220" s="10"/>
      <c r="C220" s="10"/>
      <c r="D220" s="10"/>
      <c r="E220" s="10"/>
      <c r="F220" s="13"/>
      <c r="G220" s="14"/>
      <c r="H220" s="10"/>
      <c r="I220" s="15"/>
      <c r="J220" s="15"/>
      <c r="K220" s="15"/>
      <c r="L220" s="10"/>
      <c r="M220" s="10"/>
      <c r="N220" s="15"/>
      <c r="O220" s="10"/>
      <c r="P220" s="10"/>
      <c r="Q220" s="10"/>
    </row>
    <row r="221" spans="1:17" ht="15" customHeight="1" x14ac:dyDescent="0.25">
      <c r="A221" s="10"/>
      <c r="B221" s="10"/>
      <c r="C221" s="10"/>
      <c r="D221" s="10"/>
      <c r="E221" s="10"/>
      <c r="F221" s="13"/>
      <c r="G221" s="10"/>
      <c r="H221" s="10"/>
      <c r="I221" s="15"/>
      <c r="J221" s="15"/>
      <c r="K221" s="15"/>
      <c r="L221" s="10"/>
      <c r="M221" s="15"/>
      <c r="N221" s="10"/>
      <c r="O221" s="15"/>
      <c r="P221" s="10"/>
      <c r="Q221" s="10"/>
    </row>
    <row r="222" spans="1:17" ht="15" customHeight="1" x14ac:dyDescent="0.25">
      <c r="A222" s="10"/>
      <c r="B222" s="10"/>
      <c r="C222" s="10"/>
      <c r="D222" s="10"/>
      <c r="E222" s="10"/>
      <c r="F222" s="13"/>
      <c r="G222" s="14"/>
      <c r="H222" s="10"/>
      <c r="I222" s="15"/>
      <c r="J222" s="15"/>
      <c r="K222" s="15"/>
      <c r="L222" s="10"/>
      <c r="M222" s="10"/>
      <c r="N222" s="15"/>
      <c r="O222" s="10"/>
      <c r="P222" s="10"/>
      <c r="Q222" s="10"/>
    </row>
    <row r="223" spans="1:17" ht="15" customHeight="1" x14ac:dyDescent="0.25">
      <c r="A223" s="10"/>
      <c r="B223" s="10"/>
      <c r="C223" s="10"/>
      <c r="D223" s="10"/>
      <c r="E223" s="10"/>
      <c r="F223" s="13"/>
      <c r="G223" s="10"/>
      <c r="H223" s="10"/>
      <c r="I223" s="15"/>
      <c r="J223" s="15"/>
      <c r="K223" s="15"/>
      <c r="L223" s="10"/>
      <c r="M223" s="15"/>
      <c r="N223" s="10"/>
      <c r="O223" s="15"/>
      <c r="P223" s="10"/>
      <c r="Q223" s="10"/>
    </row>
    <row r="224" spans="1:17" ht="15" customHeight="1" x14ac:dyDescent="0.25">
      <c r="A224" s="10"/>
      <c r="B224" s="10"/>
      <c r="C224" s="10"/>
      <c r="D224" s="10"/>
      <c r="E224" s="10"/>
      <c r="F224" s="13"/>
      <c r="G224" s="14"/>
      <c r="H224" s="10"/>
      <c r="I224" s="15"/>
      <c r="J224" s="15"/>
      <c r="K224" s="15"/>
      <c r="L224" s="10"/>
      <c r="M224" s="10"/>
      <c r="N224" s="15"/>
      <c r="O224" s="10"/>
      <c r="P224" s="10"/>
      <c r="Q224" s="10"/>
    </row>
    <row r="225" spans="1:17" ht="15" customHeight="1" x14ac:dyDescent="0.25">
      <c r="A225" s="10"/>
      <c r="B225" s="10"/>
      <c r="C225" s="10"/>
      <c r="D225" s="10"/>
      <c r="E225" s="10"/>
      <c r="F225" s="13"/>
      <c r="G225" s="10"/>
      <c r="H225" s="10"/>
      <c r="I225" s="15"/>
      <c r="J225" s="15"/>
      <c r="K225" s="15"/>
      <c r="L225" s="10"/>
      <c r="M225" s="15"/>
      <c r="N225" s="10"/>
      <c r="O225" s="15"/>
      <c r="P225" s="10"/>
      <c r="Q225" s="10"/>
    </row>
    <row r="226" spans="1:17" ht="15" customHeight="1" x14ac:dyDescent="0.25">
      <c r="A226" s="10"/>
      <c r="B226" s="10"/>
      <c r="C226" s="10"/>
      <c r="D226" s="10"/>
      <c r="E226" s="10"/>
      <c r="F226" s="13"/>
      <c r="G226" s="14"/>
      <c r="H226" s="10"/>
      <c r="I226" s="15"/>
      <c r="J226" s="15"/>
      <c r="K226" s="15"/>
      <c r="L226" s="10"/>
      <c r="M226" s="10"/>
      <c r="N226" s="15"/>
      <c r="O226" s="10"/>
      <c r="P226" s="10"/>
      <c r="Q226" s="10"/>
    </row>
    <row r="227" spans="1:17" ht="15" customHeight="1" x14ac:dyDescent="0.25">
      <c r="A227" s="10"/>
      <c r="B227" s="10"/>
      <c r="C227" s="10"/>
      <c r="D227" s="10"/>
      <c r="E227" s="10"/>
      <c r="F227" s="13"/>
      <c r="G227" s="10"/>
      <c r="H227" s="10"/>
      <c r="I227" s="15"/>
      <c r="J227" s="15"/>
      <c r="K227" s="15"/>
      <c r="L227" s="10"/>
      <c r="M227" s="15"/>
      <c r="N227" s="10"/>
      <c r="O227" s="15"/>
      <c r="P227" s="10"/>
      <c r="Q227" s="10"/>
    </row>
    <row r="228" spans="1:17" ht="15" customHeight="1" x14ac:dyDescent="0.25">
      <c r="A228" s="10"/>
      <c r="B228" s="10"/>
      <c r="C228" s="10"/>
      <c r="D228" s="10"/>
      <c r="E228" s="10"/>
      <c r="F228" s="13"/>
      <c r="G228" s="14"/>
      <c r="H228" s="10"/>
      <c r="I228" s="15"/>
      <c r="J228" s="15"/>
      <c r="K228" s="15"/>
      <c r="L228" s="10"/>
      <c r="M228" s="10"/>
      <c r="N228" s="15"/>
      <c r="O228" s="10"/>
      <c r="P228" s="10"/>
      <c r="Q228" s="10"/>
    </row>
    <row r="229" spans="1:17" ht="15" customHeight="1" x14ac:dyDescent="0.25">
      <c r="A229" s="10"/>
      <c r="B229" s="10"/>
      <c r="C229" s="10"/>
      <c r="D229" s="10"/>
      <c r="E229" s="10"/>
      <c r="F229" s="13"/>
      <c r="G229" s="10"/>
      <c r="H229" s="10"/>
      <c r="I229" s="15"/>
      <c r="J229" s="15"/>
      <c r="K229" s="15"/>
      <c r="L229" s="10"/>
      <c r="M229" s="15"/>
      <c r="N229" s="10"/>
      <c r="O229" s="15"/>
      <c r="P229" s="10"/>
      <c r="Q229" s="10"/>
    </row>
    <row r="230" spans="1:17" ht="15" customHeight="1" x14ac:dyDescent="0.25">
      <c r="A230" s="10"/>
      <c r="B230" s="10"/>
      <c r="C230" s="10"/>
      <c r="D230" s="10"/>
      <c r="E230" s="10"/>
      <c r="F230" s="13"/>
      <c r="G230" s="14"/>
      <c r="H230" s="10"/>
      <c r="I230" s="15"/>
      <c r="J230" s="15"/>
      <c r="K230" s="15"/>
      <c r="L230" s="10"/>
      <c r="M230" s="10"/>
      <c r="N230" s="15"/>
      <c r="O230" s="10"/>
      <c r="P230" s="10"/>
      <c r="Q230" s="10"/>
    </row>
    <row r="231" spans="1:17" ht="15" customHeight="1" x14ac:dyDescent="0.25">
      <c r="A231" s="10"/>
      <c r="B231" s="10"/>
      <c r="C231" s="10"/>
      <c r="D231" s="10"/>
      <c r="E231" s="10"/>
      <c r="F231" s="13"/>
      <c r="G231" s="10"/>
      <c r="H231" s="10"/>
      <c r="I231" s="15"/>
      <c r="J231" s="15"/>
      <c r="K231" s="15"/>
      <c r="L231" s="10"/>
      <c r="M231" s="15"/>
      <c r="N231" s="10"/>
      <c r="O231" s="15"/>
      <c r="P231" s="10"/>
      <c r="Q231" s="10"/>
    </row>
    <row r="232" spans="1:17" ht="15" customHeight="1" x14ac:dyDescent="0.25">
      <c r="A232" s="10"/>
      <c r="B232" s="10"/>
      <c r="C232" s="10"/>
      <c r="D232" s="10"/>
      <c r="E232" s="10"/>
      <c r="F232" s="13"/>
      <c r="G232" s="14"/>
      <c r="H232" s="10"/>
      <c r="I232" s="15"/>
      <c r="J232" s="15"/>
      <c r="K232" s="15"/>
      <c r="L232" s="10"/>
      <c r="M232" s="10"/>
      <c r="N232" s="15"/>
      <c r="O232" s="10"/>
      <c r="P232" s="10"/>
      <c r="Q232" s="10"/>
    </row>
    <row r="233" spans="1:17" ht="15" customHeight="1" x14ac:dyDescent="0.25">
      <c r="A233" s="10"/>
      <c r="B233" s="10"/>
      <c r="C233" s="10"/>
      <c r="D233" s="10"/>
      <c r="E233" s="10"/>
      <c r="F233" s="13"/>
      <c r="G233" s="10"/>
      <c r="H233" s="10"/>
      <c r="I233" s="15"/>
      <c r="J233" s="15"/>
      <c r="K233" s="15"/>
      <c r="L233" s="10"/>
      <c r="M233" s="15"/>
      <c r="N233" s="10"/>
      <c r="O233" s="15"/>
      <c r="P233" s="10"/>
      <c r="Q233" s="10"/>
    </row>
    <row r="234" spans="1:17" ht="15" customHeight="1" x14ac:dyDescent="0.25">
      <c r="A234" s="10"/>
      <c r="B234" s="10"/>
      <c r="C234" s="10"/>
      <c r="D234" s="10"/>
      <c r="E234" s="10"/>
      <c r="F234" s="13"/>
      <c r="G234" s="14"/>
      <c r="H234" s="10"/>
      <c r="I234" s="15"/>
      <c r="J234" s="15"/>
      <c r="K234" s="15"/>
      <c r="L234" s="10"/>
      <c r="M234" s="10"/>
      <c r="N234" s="15"/>
      <c r="O234" s="10"/>
      <c r="P234" s="10"/>
      <c r="Q234" s="10"/>
    </row>
    <row r="235" spans="1:17" ht="15" customHeight="1" x14ac:dyDescent="0.25">
      <c r="A235" s="10"/>
      <c r="B235" s="10"/>
      <c r="C235" s="10"/>
      <c r="D235" s="10"/>
      <c r="E235" s="10"/>
      <c r="F235" s="13"/>
      <c r="G235" s="10"/>
      <c r="H235" s="10"/>
      <c r="I235" s="15"/>
      <c r="J235" s="15"/>
      <c r="K235" s="15"/>
      <c r="L235" s="10"/>
      <c r="M235" s="15"/>
      <c r="N235" s="10"/>
      <c r="O235" s="15"/>
      <c r="P235" s="10"/>
      <c r="Q235" s="10"/>
    </row>
    <row r="236" spans="1:17" ht="15" customHeight="1" x14ac:dyDescent="0.25">
      <c r="A236" s="10"/>
      <c r="B236" s="10"/>
      <c r="C236" s="10"/>
      <c r="D236" s="10"/>
      <c r="E236" s="10"/>
      <c r="F236" s="13"/>
      <c r="G236" s="14"/>
      <c r="H236" s="10"/>
      <c r="I236" s="15"/>
      <c r="J236" s="15"/>
      <c r="K236" s="15"/>
      <c r="L236" s="10"/>
      <c r="M236" s="10"/>
      <c r="N236" s="15"/>
      <c r="O236" s="10"/>
      <c r="P236" s="10"/>
      <c r="Q236" s="10"/>
    </row>
    <row r="237" spans="1:17" ht="15" customHeight="1" x14ac:dyDescent="0.25">
      <c r="A237" s="10"/>
      <c r="B237" s="10"/>
      <c r="C237" s="10"/>
      <c r="D237" s="10"/>
      <c r="E237" s="10"/>
      <c r="F237" s="13"/>
      <c r="G237" s="10"/>
      <c r="H237" s="10"/>
      <c r="I237" s="15"/>
      <c r="J237" s="15"/>
      <c r="K237" s="15"/>
      <c r="L237" s="10"/>
      <c r="M237" s="15"/>
      <c r="N237" s="10"/>
      <c r="O237" s="15"/>
      <c r="P237" s="10"/>
      <c r="Q237" s="10"/>
    </row>
    <row r="238" spans="1:17" ht="15" customHeight="1" x14ac:dyDescent="0.25">
      <c r="A238" s="10"/>
      <c r="B238" s="10"/>
      <c r="C238" s="10"/>
      <c r="D238" s="10"/>
      <c r="E238" s="10"/>
      <c r="F238" s="13"/>
      <c r="G238" s="14"/>
      <c r="H238" s="10"/>
      <c r="I238" s="15"/>
      <c r="J238" s="15"/>
      <c r="K238" s="15"/>
      <c r="L238" s="10"/>
      <c r="M238" s="10"/>
      <c r="N238" s="15"/>
      <c r="O238" s="10"/>
      <c r="P238" s="10"/>
      <c r="Q238" s="10"/>
    </row>
    <row r="239" spans="1:17" ht="15" customHeight="1" x14ac:dyDescent="0.25">
      <c r="A239" s="10"/>
      <c r="B239" s="10"/>
      <c r="C239" s="10"/>
      <c r="D239" s="10"/>
      <c r="E239" s="10"/>
      <c r="F239" s="13"/>
      <c r="G239" s="10"/>
      <c r="H239" s="10"/>
      <c r="I239" s="15"/>
      <c r="J239" s="15"/>
      <c r="K239" s="15"/>
      <c r="L239" s="10"/>
      <c r="M239" s="15"/>
      <c r="N239" s="10"/>
      <c r="O239" s="15"/>
      <c r="P239" s="10"/>
      <c r="Q239" s="10"/>
    </row>
    <row r="240" spans="1:17" ht="15" customHeight="1" x14ac:dyDescent="0.25">
      <c r="A240" s="10"/>
      <c r="B240" s="10"/>
      <c r="C240" s="10"/>
      <c r="D240" s="10"/>
      <c r="E240" s="10"/>
      <c r="F240" s="13"/>
      <c r="G240" s="14"/>
      <c r="H240" s="10"/>
      <c r="I240" s="15"/>
      <c r="J240" s="15"/>
      <c r="K240" s="15"/>
      <c r="L240" s="10"/>
      <c r="M240" s="10"/>
      <c r="N240" s="15"/>
      <c r="O240" s="10"/>
      <c r="P240" s="10"/>
      <c r="Q240" s="10"/>
    </row>
    <row r="241" spans="1:17" ht="15" customHeight="1" x14ac:dyDescent="0.25">
      <c r="A241" s="10"/>
      <c r="B241" s="10"/>
      <c r="C241" s="10"/>
      <c r="D241" s="10"/>
      <c r="E241" s="10"/>
      <c r="F241" s="13"/>
      <c r="G241" s="10"/>
      <c r="H241" s="10"/>
      <c r="I241" s="15"/>
      <c r="J241" s="15"/>
      <c r="K241" s="15"/>
      <c r="L241" s="10"/>
      <c r="M241" s="15"/>
      <c r="N241" s="10"/>
      <c r="O241" s="15"/>
      <c r="P241" s="10"/>
      <c r="Q241" s="10"/>
    </row>
    <row r="242" spans="1:17" ht="15" customHeight="1" x14ac:dyDescent="0.25">
      <c r="A242" s="10"/>
      <c r="B242" s="10"/>
      <c r="C242" s="10"/>
      <c r="D242" s="10"/>
      <c r="E242" s="10"/>
      <c r="F242" s="13"/>
      <c r="G242" s="14"/>
      <c r="H242" s="10"/>
      <c r="I242" s="15"/>
      <c r="J242" s="15"/>
      <c r="K242" s="15"/>
      <c r="L242" s="10"/>
      <c r="M242" s="10"/>
      <c r="N242" s="15"/>
      <c r="O242" s="10"/>
      <c r="P242" s="10"/>
      <c r="Q242" s="10"/>
    </row>
    <row r="243" spans="1:17" ht="15" customHeight="1" x14ac:dyDescent="0.25">
      <c r="A243" s="10"/>
      <c r="B243" s="10"/>
      <c r="C243" s="10"/>
      <c r="D243" s="10"/>
      <c r="E243" s="10"/>
      <c r="F243" s="13"/>
      <c r="G243" s="10"/>
      <c r="H243" s="10"/>
      <c r="I243" s="15"/>
      <c r="J243" s="15"/>
      <c r="K243" s="15"/>
      <c r="L243" s="10"/>
      <c r="M243" s="15"/>
      <c r="N243" s="10"/>
      <c r="O243" s="15"/>
      <c r="P243" s="10"/>
      <c r="Q243" s="10"/>
    </row>
    <row r="244" spans="1:17" ht="15" customHeight="1" x14ac:dyDescent="0.25">
      <c r="A244" s="10"/>
      <c r="B244" s="10"/>
      <c r="C244" s="10"/>
      <c r="D244" s="10"/>
      <c r="E244" s="10"/>
      <c r="F244" s="13"/>
      <c r="G244" s="14"/>
      <c r="H244" s="10"/>
      <c r="I244" s="15"/>
      <c r="J244" s="15"/>
      <c r="K244" s="15"/>
      <c r="L244" s="10"/>
      <c r="M244" s="10"/>
      <c r="N244" s="15"/>
      <c r="O244" s="10"/>
      <c r="P244" s="10"/>
      <c r="Q244" s="10"/>
    </row>
    <row r="245" spans="1:17" ht="15" customHeight="1" x14ac:dyDescent="0.25">
      <c r="A245" s="10"/>
      <c r="B245" s="10"/>
      <c r="C245" s="10"/>
      <c r="D245" s="10"/>
      <c r="E245" s="10"/>
      <c r="F245" s="13"/>
      <c r="G245" s="10"/>
      <c r="H245" s="10"/>
      <c r="I245" s="15"/>
      <c r="J245" s="15"/>
      <c r="K245" s="15"/>
      <c r="L245" s="10"/>
      <c r="M245" s="15"/>
      <c r="N245" s="10"/>
      <c r="O245" s="15"/>
      <c r="P245" s="10"/>
      <c r="Q245" s="10"/>
    </row>
    <row r="246" spans="1:17" ht="15" customHeight="1" x14ac:dyDescent="0.25">
      <c r="A246" s="10"/>
      <c r="B246" s="10"/>
      <c r="C246" s="10"/>
      <c r="D246" s="10"/>
      <c r="E246" s="10"/>
      <c r="F246" s="13"/>
      <c r="G246" s="14"/>
      <c r="H246" s="10"/>
      <c r="I246" s="15"/>
      <c r="J246" s="15"/>
      <c r="K246" s="15"/>
      <c r="L246" s="10"/>
      <c r="M246" s="10"/>
      <c r="N246" s="15"/>
      <c r="O246" s="10"/>
      <c r="P246" s="10"/>
      <c r="Q246" s="10"/>
    </row>
    <row r="247" spans="1:17" ht="15" customHeight="1" x14ac:dyDescent="0.25">
      <c r="A247" s="10"/>
      <c r="B247" s="10"/>
      <c r="C247" s="10"/>
      <c r="D247" s="10"/>
      <c r="E247" s="10"/>
      <c r="F247" s="13"/>
      <c r="G247" s="10"/>
      <c r="H247" s="10"/>
      <c r="I247" s="15"/>
      <c r="J247" s="15"/>
      <c r="K247" s="15"/>
      <c r="L247" s="10"/>
      <c r="M247" s="15"/>
      <c r="N247" s="10"/>
      <c r="O247" s="15"/>
      <c r="P247" s="10"/>
      <c r="Q247" s="10"/>
    </row>
    <row r="248" spans="1:17" ht="15" customHeight="1" x14ac:dyDescent="0.25">
      <c r="A248" s="10"/>
      <c r="B248" s="10"/>
      <c r="C248" s="10"/>
      <c r="D248" s="10"/>
      <c r="E248" s="10"/>
      <c r="F248" s="13"/>
      <c r="G248" s="14"/>
      <c r="H248" s="10"/>
      <c r="I248" s="15"/>
      <c r="J248" s="15"/>
      <c r="K248" s="15"/>
      <c r="L248" s="10"/>
      <c r="M248" s="10"/>
      <c r="N248" s="15"/>
      <c r="O248" s="10"/>
      <c r="P248" s="10"/>
      <c r="Q248" s="10"/>
    </row>
    <row r="249" spans="1:17" ht="15" customHeight="1" x14ac:dyDescent="0.25">
      <c r="A249" s="10"/>
      <c r="B249" s="10"/>
      <c r="C249" s="10"/>
      <c r="D249" s="10"/>
      <c r="E249" s="10"/>
      <c r="F249" s="13"/>
      <c r="G249" s="10"/>
      <c r="H249" s="10"/>
      <c r="I249" s="15"/>
      <c r="J249" s="15"/>
      <c r="K249" s="15"/>
      <c r="L249" s="10"/>
      <c r="M249" s="15"/>
      <c r="N249" s="10"/>
      <c r="O249" s="15"/>
      <c r="P249" s="10"/>
      <c r="Q249" s="10"/>
    </row>
    <row r="250" spans="1:17" ht="15" customHeight="1" x14ac:dyDescent="0.25">
      <c r="A250" s="10"/>
      <c r="B250" s="10"/>
      <c r="C250" s="10"/>
      <c r="D250" s="12"/>
      <c r="E250" s="12"/>
      <c r="F250" s="10"/>
      <c r="G250" s="10"/>
      <c r="H250" s="12"/>
      <c r="I250" s="16"/>
      <c r="J250" s="16"/>
      <c r="K250" s="16"/>
      <c r="L250" s="18"/>
      <c r="M250" s="10"/>
      <c r="N250" s="17"/>
      <c r="O250" s="10"/>
      <c r="P250" s="10"/>
      <c r="Q250" s="10"/>
    </row>
    <row r="251" spans="1:17" ht="15" customHeight="1" x14ac:dyDescent="0.25">
      <c r="A251" s="10"/>
      <c r="B251" s="10"/>
      <c r="C251" s="10"/>
      <c r="D251" s="10"/>
      <c r="E251" s="10"/>
      <c r="F251" s="10"/>
      <c r="G251" s="10"/>
      <c r="H251" s="10"/>
      <c r="I251" s="17"/>
      <c r="J251" s="17"/>
      <c r="K251" s="17"/>
      <c r="L251" s="10"/>
      <c r="M251" s="10"/>
      <c r="N251" s="17"/>
      <c r="O251" s="10"/>
      <c r="P251" s="10"/>
      <c r="Q251" s="10"/>
    </row>
    <row r="252" spans="1:17" ht="15" customHeight="1" x14ac:dyDescent="0.25">
      <c r="A252" s="10"/>
      <c r="B252" s="10"/>
      <c r="C252" s="10"/>
      <c r="D252" s="12"/>
      <c r="E252" s="12"/>
      <c r="F252" s="10"/>
      <c r="G252" s="10"/>
      <c r="H252" s="12"/>
      <c r="I252" s="17"/>
      <c r="J252" s="17"/>
      <c r="K252" s="17"/>
      <c r="L252" s="10"/>
      <c r="M252" s="10"/>
      <c r="N252" s="17"/>
      <c r="O252" s="10"/>
      <c r="P252" s="10"/>
      <c r="Q252" s="10"/>
    </row>
    <row r="253" spans="1:17" ht="15" customHeight="1" x14ac:dyDescent="0.25">
      <c r="A253" s="10"/>
      <c r="B253" s="10"/>
      <c r="C253" s="10"/>
      <c r="D253" s="10"/>
      <c r="E253" s="10"/>
      <c r="F253" s="10"/>
      <c r="G253" s="10"/>
      <c r="H253" s="10"/>
      <c r="I253" s="17"/>
      <c r="J253" s="17"/>
      <c r="K253" s="17"/>
      <c r="L253" s="10"/>
      <c r="M253" s="10"/>
      <c r="N253" s="17"/>
      <c r="O253" s="10"/>
      <c r="P253" s="10"/>
      <c r="Q253" s="10"/>
    </row>
    <row r="254" spans="1:17" ht="15" customHeight="1" x14ac:dyDescent="0.25">
      <c r="A254" s="10"/>
      <c r="B254" s="10"/>
      <c r="C254" s="10"/>
      <c r="D254" s="10"/>
      <c r="E254" s="12"/>
      <c r="F254" s="10"/>
      <c r="G254" s="10"/>
      <c r="H254" s="10"/>
      <c r="I254" s="17"/>
      <c r="J254" s="17"/>
      <c r="K254" s="17"/>
      <c r="L254" s="10"/>
      <c r="M254" s="10"/>
      <c r="N254" s="17"/>
      <c r="O254" s="10"/>
      <c r="P254" s="10"/>
      <c r="Q254" s="10"/>
    </row>
    <row r="255" spans="1:17" ht="15" customHeight="1" x14ac:dyDescent="0.25">
      <c r="A255" s="10"/>
      <c r="B255" s="10"/>
      <c r="C255" s="10"/>
      <c r="D255" s="10"/>
      <c r="E255" s="10"/>
      <c r="F255" s="10"/>
      <c r="G255" s="10"/>
      <c r="H255" s="10"/>
      <c r="I255" s="17"/>
      <c r="J255" s="17"/>
      <c r="K255" s="17"/>
      <c r="L255" s="10"/>
      <c r="M255" s="17"/>
      <c r="N255" s="17"/>
      <c r="O255" s="10"/>
      <c r="P255" s="10"/>
      <c r="Q255" s="10"/>
    </row>
    <row r="256" spans="1:17" ht="15" customHeight="1" x14ac:dyDescent="0.25">
      <c r="A256" s="10"/>
      <c r="B256" s="10"/>
      <c r="C256" s="10"/>
      <c r="D256" s="10"/>
      <c r="E256" s="10"/>
      <c r="F256" s="10"/>
      <c r="G256" s="10"/>
      <c r="H256" s="20"/>
      <c r="I256" s="10"/>
      <c r="J256" s="10"/>
      <c r="K256" s="10"/>
      <c r="L256" s="10"/>
      <c r="M256" s="10"/>
      <c r="N256" s="10"/>
      <c r="O256" s="10"/>
      <c r="P256" s="10"/>
      <c r="Q256" s="10"/>
    </row>
    <row r="257" spans="1:17" ht="15" customHeight="1" x14ac:dyDescent="0.25">
      <c r="A257" s="10"/>
      <c r="B257" s="10"/>
      <c r="C257" s="10"/>
      <c r="D257" s="10"/>
      <c r="E257" s="10"/>
      <c r="F257" s="10"/>
      <c r="G257" s="10"/>
      <c r="H257" s="20"/>
      <c r="I257" s="10"/>
      <c r="J257" s="10"/>
      <c r="K257" s="10"/>
      <c r="L257" s="10"/>
      <c r="M257" s="10"/>
      <c r="N257" s="10"/>
      <c r="O257" s="10"/>
      <c r="P257" s="10"/>
      <c r="Q257" s="10"/>
    </row>
    <row r="258" spans="1:17" ht="15" customHeight="1" x14ac:dyDescent="0.25">
      <c r="A258" s="10"/>
      <c r="B258" s="10"/>
      <c r="C258" s="10"/>
      <c r="D258" s="10"/>
      <c r="E258" s="10"/>
      <c r="F258" s="10"/>
      <c r="G258" s="10"/>
      <c r="H258" s="10"/>
      <c r="I258" s="10"/>
      <c r="J258" s="10"/>
      <c r="K258" s="10"/>
      <c r="L258" s="10"/>
      <c r="M258" s="10"/>
      <c r="N258" s="10"/>
      <c r="O258" s="10"/>
      <c r="P258" s="10"/>
      <c r="Q258" s="10"/>
    </row>
  </sheetData>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Q258"/>
  <sheetViews>
    <sheetView zoomScaleNormal="100" workbookViewId="0"/>
  </sheetViews>
  <sheetFormatPr baseColWidth="10" defaultColWidth="11.42578125" defaultRowHeight="15" customHeight="1" x14ac:dyDescent="0.25"/>
  <cols>
    <col min="1" max="1" width="8.85546875" customWidth="1"/>
    <col min="2" max="2" width="10" bestFit="1" customWidth="1"/>
    <col min="3" max="3" width="19.7109375" customWidth="1"/>
    <col min="4" max="4" width="11.7109375" customWidth="1"/>
    <col min="5" max="5" width="39.5703125" customWidth="1"/>
    <col min="6" max="6" width="32.7109375" customWidth="1"/>
    <col min="7" max="7" width="24.85546875" bestFit="1" customWidth="1"/>
    <col min="8" max="8" width="16.85546875" bestFit="1" customWidth="1"/>
    <col min="9" max="10" width="14.7109375" customWidth="1"/>
    <col min="11" max="11" width="13.7109375" customWidth="1"/>
    <col min="12" max="15" width="14.7109375" customWidth="1"/>
  </cols>
  <sheetData>
    <row r="1" spans="1:17" ht="15" customHeight="1" x14ac:dyDescent="0.25">
      <c r="A1" s="10"/>
      <c r="B1" s="10"/>
      <c r="C1" s="10"/>
      <c r="D1" s="10"/>
      <c r="E1" s="10"/>
      <c r="F1" s="10"/>
      <c r="G1" s="10"/>
      <c r="H1" s="10"/>
      <c r="I1" s="11"/>
      <c r="J1" s="11"/>
      <c r="K1" s="11"/>
      <c r="L1" s="11"/>
      <c r="M1" s="10"/>
      <c r="N1" s="11"/>
      <c r="O1" s="10"/>
      <c r="P1" s="10"/>
      <c r="Q1" s="10"/>
    </row>
    <row r="2" spans="1:17" ht="15" customHeight="1" x14ac:dyDescent="0.25">
      <c r="A2" s="12"/>
      <c r="B2" s="10"/>
      <c r="C2" s="12"/>
      <c r="D2" s="10"/>
      <c r="E2" s="10"/>
      <c r="F2" s="10"/>
      <c r="G2" s="10"/>
      <c r="H2" s="10"/>
      <c r="I2" s="10"/>
      <c r="J2" s="10"/>
      <c r="K2" s="10"/>
      <c r="L2" s="10"/>
      <c r="M2" s="10"/>
      <c r="N2" s="10"/>
      <c r="O2" s="10"/>
      <c r="P2" s="10"/>
      <c r="Q2" s="10"/>
    </row>
    <row r="3" spans="1:17" ht="15" customHeight="1" x14ac:dyDescent="0.25">
      <c r="A3" s="10"/>
      <c r="B3" s="10"/>
      <c r="C3" s="10"/>
      <c r="D3" s="10"/>
      <c r="E3" s="10"/>
      <c r="F3" s="10"/>
      <c r="G3" s="10"/>
      <c r="H3" s="10"/>
      <c r="I3" s="10"/>
      <c r="J3" s="10"/>
      <c r="K3" s="10"/>
      <c r="L3" s="10"/>
      <c r="M3" s="10"/>
      <c r="N3" s="10"/>
      <c r="O3" s="10"/>
      <c r="P3" s="10"/>
      <c r="Q3" s="10"/>
    </row>
    <row r="4" spans="1:17" ht="15" customHeight="1" x14ac:dyDescent="0.25">
      <c r="A4" s="10"/>
      <c r="B4" s="12"/>
      <c r="C4" s="9"/>
      <c r="D4" s="10"/>
      <c r="E4" s="21"/>
      <c r="F4" s="10"/>
      <c r="G4" s="10"/>
      <c r="H4" s="10"/>
      <c r="I4" s="10"/>
      <c r="J4" s="10"/>
      <c r="K4" s="10"/>
      <c r="L4" s="10"/>
      <c r="M4" s="10"/>
      <c r="N4" s="10"/>
      <c r="O4" s="10"/>
      <c r="P4" s="10"/>
      <c r="Q4" s="10"/>
    </row>
    <row r="5" spans="1:17" ht="15" customHeight="1" x14ac:dyDescent="0.25">
      <c r="A5" s="10"/>
      <c r="B5" s="10"/>
      <c r="C5" s="8"/>
      <c r="D5" s="10"/>
      <c r="E5" s="10"/>
      <c r="F5" s="10"/>
      <c r="G5" s="10"/>
      <c r="H5" s="10"/>
      <c r="I5" s="10"/>
      <c r="J5" s="10"/>
      <c r="K5" s="10"/>
      <c r="L5" s="10"/>
      <c r="M5" s="10"/>
      <c r="N5" s="10"/>
      <c r="O5" s="10"/>
      <c r="P5" s="10"/>
      <c r="Q5" s="10"/>
    </row>
    <row r="6" spans="1:17" ht="15" customHeight="1" x14ac:dyDescent="0.25">
      <c r="A6" s="10"/>
      <c r="B6" s="10"/>
      <c r="C6" s="10"/>
      <c r="D6" s="10"/>
      <c r="E6" s="10"/>
      <c r="F6" s="13"/>
      <c r="G6" s="14"/>
      <c r="H6" s="10"/>
      <c r="I6" s="15"/>
      <c r="J6" s="15"/>
      <c r="K6" s="15"/>
      <c r="L6" s="10"/>
      <c r="M6" s="10"/>
      <c r="N6" s="15"/>
      <c r="O6" s="10"/>
      <c r="P6" s="10"/>
      <c r="Q6" s="10"/>
    </row>
    <row r="7" spans="1:17" ht="15" customHeight="1" x14ac:dyDescent="0.25">
      <c r="A7" s="10"/>
      <c r="B7" s="10"/>
      <c r="C7" s="10"/>
      <c r="D7" s="10"/>
      <c r="E7" s="10"/>
      <c r="F7" s="13"/>
      <c r="G7" s="10"/>
      <c r="H7" s="10"/>
      <c r="I7" s="15"/>
      <c r="J7" s="15"/>
      <c r="K7" s="15"/>
      <c r="L7" s="10"/>
      <c r="M7" s="15"/>
      <c r="N7" s="10"/>
      <c r="O7" s="15"/>
      <c r="P7" s="10"/>
      <c r="Q7" s="10"/>
    </row>
    <row r="8" spans="1:17" ht="15" customHeight="1" x14ac:dyDescent="0.25">
      <c r="A8" s="10"/>
      <c r="B8" s="10"/>
      <c r="C8" s="10"/>
      <c r="D8" s="10"/>
      <c r="E8" s="10"/>
      <c r="F8" s="13"/>
      <c r="G8" s="14"/>
      <c r="H8" s="10"/>
      <c r="I8" s="15"/>
      <c r="J8" s="15"/>
      <c r="K8" s="15"/>
      <c r="L8" s="10"/>
      <c r="M8" s="10"/>
      <c r="N8" s="15"/>
      <c r="O8" s="10"/>
      <c r="P8" s="10"/>
      <c r="Q8" s="10"/>
    </row>
    <row r="9" spans="1:17" ht="15" customHeight="1" x14ac:dyDescent="0.25">
      <c r="A9" s="10"/>
      <c r="B9" s="10"/>
      <c r="C9" s="10"/>
      <c r="D9" s="10"/>
      <c r="E9" s="10"/>
      <c r="F9" s="13"/>
      <c r="G9" s="10"/>
      <c r="H9" s="10"/>
      <c r="I9" s="15"/>
      <c r="J9" s="15"/>
      <c r="K9" s="15"/>
      <c r="L9" s="10"/>
      <c r="M9" s="15"/>
      <c r="N9" s="10"/>
      <c r="O9" s="15"/>
      <c r="P9" s="10"/>
      <c r="Q9" s="10"/>
    </row>
    <row r="10" spans="1:17" ht="15" customHeight="1" x14ac:dyDescent="0.25">
      <c r="A10" s="10"/>
      <c r="B10" s="10"/>
      <c r="C10" s="10"/>
      <c r="D10" s="10"/>
      <c r="E10" s="10"/>
      <c r="F10" s="13"/>
      <c r="G10" s="14"/>
      <c r="H10" s="10"/>
      <c r="I10" s="15"/>
      <c r="J10" s="15"/>
      <c r="K10" s="15"/>
      <c r="L10" s="10"/>
      <c r="M10" s="10"/>
      <c r="N10" s="15"/>
      <c r="O10" s="10"/>
      <c r="P10" s="10"/>
      <c r="Q10" s="10"/>
    </row>
    <row r="11" spans="1:17" ht="15" customHeight="1" x14ac:dyDescent="0.25">
      <c r="A11" s="10"/>
      <c r="B11" s="10"/>
      <c r="C11" s="10"/>
      <c r="D11" s="10"/>
      <c r="E11" s="10"/>
      <c r="F11" s="13"/>
      <c r="G11" s="10"/>
      <c r="H11" s="10"/>
      <c r="I11" s="15"/>
      <c r="J11" s="15"/>
      <c r="K11" s="15"/>
      <c r="L11" s="10"/>
      <c r="M11" s="15"/>
      <c r="N11" s="10"/>
      <c r="O11" s="15"/>
      <c r="P11" s="10"/>
      <c r="Q11" s="10"/>
    </row>
    <row r="12" spans="1:17" ht="15" customHeight="1" x14ac:dyDescent="0.25">
      <c r="A12" s="10"/>
      <c r="B12" s="10"/>
      <c r="C12" s="10"/>
      <c r="D12" s="10"/>
      <c r="E12" s="10"/>
      <c r="F12" s="13"/>
      <c r="G12" s="14"/>
      <c r="H12" s="10"/>
      <c r="I12" s="15"/>
      <c r="J12" s="15"/>
      <c r="K12" s="15"/>
      <c r="L12" s="10"/>
      <c r="M12" s="10"/>
      <c r="N12" s="15"/>
      <c r="O12" s="10"/>
      <c r="P12" s="10"/>
      <c r="Q12" s="10"/>
    </row>
    <row r="13" spans="1:17" ht="15" customHeight="1" x14ac:dyDescent="0.25">
      <c r="A13" s="10"/>
      <c r="B13" s="10"/>
      <c r="C13" s="10"/>
      <c r="D13" s="10"/>
      <c r="E13" s="10"/>
      <c r="F13" s="13"/>
      <c r="G13" s="10"/>
      <c r="H13" s="10"/>
      <c r="I13" s="15"/>
      <c r="J13" s="15"/>
      <c r="K13" s="15"/>
      <c r="L13" s="10"/>
      <c r="M13" s="15"/>
      <c r="N13" s="10"/>
      <c r="O13" s="15"/>
      <c r="P13" s="10"/>
      <c r="Q13" s="10"/>
    </row>
    <row r="14" spans="1:17" ht="15" customHeight="1" x14ac:dyDescent="0.25">
      <c r="A14" s="10"/>
      <c r="B14" s="10"/>
      <c r="C14" s="10"/>
      <c r="D14" s="10"/>
      <c r="E14" s="10"/>
      <c r="F14" s="13"/>
      <c r="G14" s="14"/>
      <c r="H14" s="10"/>
      <c r="I14" s="15"/>
      <c r="J14" s="15"/>
      <c r="K14" s="15"/>
      <c r="L14" s="10"/>
      <c r="M14" s="10"/>
      <c r="N14" s="15"/>
      <c r="O14" s="10"/>
      <c r="P14" s="10"/>
      <c r="Q14" s="10"/>
    </row>
    <row r="15" spans="1:17" ht="15" customHeight="1" x14ac:dyDescent="0.25">
      <c r="A15" s="10"/>
      <c r="B15" s="10"/>
      <c r="C15" s="10"/>
      <c r="D15" s="10"/>
      <c r="E15" s="10"/>
      <c r="F15" s="13"/>
      <c r="G15" s="10"/>
      <c r="H15" s="10"/>
      <c r="I15" s="15"/>
      <c r="J15" s="15"/>
      <c r="K15" s="15"/>
      <c r="L15" s="10"/>
      <c r="M15" s="15"/>
      <c r="N15" s="10"/>
      <c r="O15" s="15"/>
      <c r="P15" s="10"/>
      <c r="Q15" s="10"/>
    </row>
    <row r="16" spans="1:17" ht="15" customHeight="1" x14ac:dyDescent="0.25">
      <c r="A16" s="10"/>
      <c r="B16" s="10"/>
      <c r="C16" s="10"/>
      <c r="D16" s="10"/>
      <c r="E16" s="10"/>
      <c r="F16" s="13"/>
      <c r="G16" s="14"/>
      <c r="H16" s="10"/>
      <c r="I16" s="15"/>
      <c r="J16" s="15"/>
      <c r="K16" s="15"/>
      <c r="L16" s="10"/>
      <c r="M16" s="10"/>
      <c r="N16" s="15"/>
      <c r="O16" s="10"/>
      <c r="P16" s="10"/>
      <c r="Q16" s="10"/>
    </row>
    <row r="17" spans="1:17" ht="15" customHeight="1" x14ac:dyDescent="0.25">
      <c r="A17" s="10"/>
      <c r="B17" s="10"/>
      <c r="C17" s="10"/>
      <c r="D17" s="10"/>
      <c r="E17" s="10"/>
      <c r="F17" s="13"/>
      <c r="G17" s="10"/>
      <c r="H17" s="10"/>
      <c r="I17" s="15"/>
      <c r="J17" s="15"/>
      <c r="K17" s="15"/>
      <c r="L17" s="10"/>
      <c r="M17" s="15"/>
      <c r="N17" s="10"/>
      <c r="O17" s="15"/>
      <c r="P17" s="10"/>
      <c r="Q17" s="10"/>
    </row>
    <row r="18" spans="1:17" ht="15" customHeight="1" x14ac:dyDescent="0.25">
      <c r="A18" s="10"/>
      <c r="B18" s="10"/>
      <c r="C18" s="10"/>
      <c r="D18" s="10"/>
      <c r="E18" s="10"/>
      <c r="F18" s="13"/>
      <c r="G18" s="14"/>
      <c r="H18" s="10"/>
      <c r="I18" s="15"/>
      <c r="J18" s="15"/>
      <c r="K18" s="15"/>
      <c r="L18" s="10"/>
      <c r="M18" s="10"/>
      <c r="N18" s="15"/>
      <c r="O18" s="10"/>
      <c r="P18" s="10"/>
      <c r="Q18" s="10"/>
    </row>
    <row r="19" spans="1:17" ht="15" customHeight="1" x14ac:dyDescent="0.25">
      <c r="A19" s="10"/>
      <c r="B19" s="10"/>
      <c r="C19" s="10"/>
      <c r="D19" s="10"/>
      <c r="E19" s="10"/>
      <c r="F19" s="13"/>
      <c r="G19" s="10"/>
      <c r="H19" s="10"/>
      <c r="I19" s="15"/>
      <c r="J19" s="15"/>
      <c r="K19" s="15"/>
      <c r="L19" s="10"/>
      <c r="M19" s="15"/>
      <c r="N19" s="10"/>
      <c r="O19" s="15"/>
      <c r="P19" s="10"/>
      <c r="Q19" s="10"/>
    </row>
    <row r="20" spans="1:17" ht="15" customHeight="1" x14ac:dyDescent="0.25">
      <c r="A20" s="10"/>
      <c r="B20" s="10"/>
      <c r="C20" s="10"/>
      <c r="D20" s="10"/>
      <c r="E20" s="10"/>
      <c r="F20" s="13"/>
      <c r="G20" s="14"/>
      <c r="H20" s="10"/>
      <c r="I20" s="15"/>
      <c r="J20" s="15"/>
      <c r="K20" s="15"/>
      <c r="L20" s="10"/>
      <c r="M20" s="10"/>
      <c r="N20" s="15"/>
      <c r="O20" s="10"/>
      <c r="P20" s="10"/>
      <c r="Q20" s="10"/>
    </row>
    <row r="21" spans="1:17" ht="15" customHeight="1" x14ac:dyDescent="0.25">
      <c r="A21" s="10"/>
      <c r="B21" s="10"/>
      <c r="C21" s="10"/>
      <c r="D21" s="10"/>
      <c r="E21" s="10"/>
      <c r="F21" s="13"/>
      <c r="G21" s="10"/>
      <c r="H21" s="10"/>
      <c r="I21" s="15"/>
      <c r="J21" s="15"/>
      <c r="K21" s="15"/>
      <c r="L21" s="10"/>
      <c r="M21" s="15"/>
      <c r="N21" s="10"/>
      <c r="O21" s="15"/>
      <c r="P21" s="10"/>
      <c r="Q21" s="10"/>
    </row>
    <row r="22" spans="1:17" ht="15" customHeight="1" x14ac:dyDescent="0.25">
      <c r="A22" s="10"/>
      <c r="B22" s="10"/>
      <c r="C22" s="10"/>
      <c r="D22" s="10"/>
      <c r="E22" s="10"/>
      <c r="F22" s="13"/>
      <c r="G22" s="14"/>
      <c r="H22" s="10"/>
      <c r="I22" s="15"/>
      <c r="J22" s="15"/>
      <c r="K22" s="15"/>
      <c r="L22" s="10"/>
      <c r="M22" s="10"/>
      <c r="N22" s="15"/>
      <c r="O22" s="10"/>
      <c r="P22" s="10"/>
      <c r="Q22" s="10"/>
    </row>
    <row r="23" spans="1:17" ht="15" customHeight="1" x14ac:dyDescent="0.25">
      <c r="A23" s="10"/>
      <c r="B23" s="10"/>
      <c r="C23" s="10"/>
      <c r="D23" s="10"/>
      <c r="E23" s="10"/>
      <c r="F23" s="13"/>
      <c r="G23" s="10"/>
      <c r="H23" s="10"/>
      <c r="I23" s="15"/>
      <c r="J23" s="15"/>
      <c r="K23" s="15"/>
      <c r="L23" s="10"/>
      <c r="M23" s="15"/>
      <c r="N23" s="10"/>
      <c r="O23" s="15"/>
      <c r="P23" s="10"/>
      <c r="Q23" s="10"/>
    </row>
    <row r="24" spans="1:17" ht="15" customHeight="1" x14ac:dyDescent="0.25">
      <c r="A24" s="10"/>
      <c r="B24" s="10"/>
      <c r="C24" s="10"/>
      <c r="D24" s="10"/>
      <c r="E24" s="10"/>
      <c r="F24" s="13"/>
      <c r="G24" s="14"/>
      <c r="H24" s="10"/>
      <c r="I24" s="15"/>
      <c r="J24" s="15"/>
      <c r="K24" s="15"/>
      <c r="L24" s="10"/>
      <c r="M24" s="10"/>
      <c r="N24" s="15"/>
      <c r="O24" s="10"/>
      <c r="P24" s="10"/>
      <c r="Q24" s="10"/>
    </row>
    <row r="25" spans="1:17" ht="15" customHeight="1" x14ac:dyDescent="0.25">
      <c r="A25" s="10"/>
      <c r="B25" s="10"/>
      <c r="C25" s="10"/>
      <c r="D25" s="10"/>
      <c r="E25" s="10"/>
      <c r="F25" s="13"/>
      <c r="G25" s="10"/>
      <c r="H25" s="10"/>
      <c r="I25" s="15"/>
      <c r="J25" s="15"/>
      <c r="K25" s="15"/>
      <c r="L25" s="10"/>
      <c r="M25" s="15"/>
      <c r="N25" s="10"/>
      <c r="O25" s="15"/>
      <c r="P25" s="10"/>
      <c r="Q25" s="10"/>
    </row>
    <row r="26" spans="1:17" ht="15" customHeight="1" x14ac:dyDescent="0.25">
      <c r="A26" s="10"/>
      <c r="B26" s="10"/>
      <c r="C26" s="10"/>
      <c r="D26" s="10"/>
      <c r="E26" s="10"/>
      <c r="F26" s="13"/>
      <c r="G26" s="14"/>
      <c r="H26" s="10"/>
      <c r="I26" s="15"/>
      <c r="J26" s="15"/>
      <c r="K26" s="15"/>
      <c r="L26" s="10"/>
      <c r="M26" s="10"/>
      <c r="N26" s="15"/>
      <c r="O26" s="10"/>
      <c r="P26" s="10"/>
      <c r="Q26" s="10"/>
    </row>
    <row r="27" spans="1:17" ht="15" customHeight="1" x14ac:dyDescent="0.25">
      <c r="A27" s="10"/>
      <c r="B27" s="10"/>
      <c r="C27" s="10"/>
      <c r="D27" s="10"/>
      <c r="E27" s="10"/>
      <c r="F27" s="13"/>
      <c r="G27" s="10"/>
      <c r="H27" s="10"/>
      <c r="I27" s="15"/>
      <c r="J27" s="15"/>
      <c r="K27" s="15"/>
      <c r="L27" s="10"/>
      <c r="M27" s="15"/>
      <c r="N27" s="10"/>
      <c r="O27" s="15"/>
      <c r="P27" s="10"/>
      <c r="Q27" s="10"/>
    </row>
    <row r="28" spans="1:17" ht="15" customHeight="1" x14ac:dyDescent="0.25">
      <c r="A28" s="10"/>
      <c r="B28" s="10"/>
      <c r="C28" s="10"/>
      <c r="D28" s="10"/>
      <c r="E28" s="10"/>
      <c r="F28" s="13"/>
      <c r="G28" s="14"/>
      <c r="H28" s="10"/>
      <c r="I28" s="15"/>
      <c r="J28" s="15"/>
      <c r="K28" s="15"/>
      <c r="L28" s="10"/>
      <c r="M28" s="10"/>
      <c r="N28" s="15"/>
      <c r="O28" s="10"/>
      <c r="P28" s="10"/>
      <c r="Q28" s="10"/>
    </row>
    <row r="29" spans="1:17" ht="15" customHeight="1" x14ac:dyDescent="0.25">
      <c r="A29" s="10"/>
      <c r="B29" s="10"/>
      <c r="C29" s="10"/>
      <c r="D29" s="10"/>
      <c r="E29" s="10"/>
      <c r="F29" s="13"/>
      <c r="G29" s="10"/>
      <c r="H29" s="10"/>
      <c r="I29" s="15"/>
      <c r="J29" s="15"/>
      <c r="K29" s="15"/>
      <c r="L29" s="10"/>
      <c r="M29" s="15"/>
      <c r="N29" s="10"/>
      <c r="O29" s="15"/>
      <c r="P29" s="10"/>
      <c r="Q29" s="10"/>
    </row>
    <row r="30" spans="1:17" ht="15" customHeight="1" x14ac:dyDescent="0.25">
      <c r="A30" s="10"/>
      <c r="B30" s="10"/>
      <c r="C30" s="10"/>
      <c r="D30" s="10"/>
      <c r="E30" s="10"/>
      <c r="F30" s="13"/>
      <c r="G30" s="14"/>
      <c r="H30" s="10"/>
      <c r="I30" s="15"/>
      <c r="J30" s="15"/>
      <c r="K30" s="15"/>
      <c r="L30" s="10"/>
      <c r="M30" s="10"/>
      <c r="N30" s="15"/>
      <c r="O30" s="10"/>
      <c r="P30" s="10"/>
      <c r="Q30" s="10"/>
    </row>
    <row r="31" spans="1:17" ht="15" customHeight="1" x14ac:dyDescent="0.25">
      <c r="A31" s="10"/>
      <c r="B31" s="10"/>
      <c r="C31" s="10"/>
      <c r="D31" s="10"/>
      <c r="E31" s="10"/>
      <c r="F31" s="13"/>
      <c r="G31" s="10"/>
      <c r="H31" s="10"/>
      <c r="I31" s="15"/>
      <c r="J31" s="15"/>
      <c r="K31" s="15"/>
      <c r="L31" s="10"/>
      <c r="M31" s="15"/>
      <c r="N31" s="10"/>
      <c r="O31" s="15"/>
      <c r="P31" s="10"/>
      <c r="Q31" s="10"/>
    </row>
    <row r="32" spans="1:17" ht="15" customHeight="1" x14ac:dyDescent="0.25">
      <c r="A32" s="10"/>
      <c r="B32" s="10"/>
      <c r="C32" s="10"/>
      <c r="D32" s="10"/>
      <c r="E32" s="10"/>
      <c r="F32" s="13"/>
      <c r="G32" s="14"/>
      <c r="H32" s="10"/>
      <c r="I32" s="15"/>
      <c r="J32" s="15"/>
      <c r="K32" s="15"/>
      <c r="L32" s="10"/>
      <c r="M32" s="10"/>
      <c r="N32" s="15"/>
      <c r="O32" s="10"/>
      <c r="P32" s="10"/>
      <c r="Q32" s="10"/>
    </row>
    <row r="33" spans="1:17" ht="15" customHeight="1" x14ac:dyDescent="0.25">
      <c r="A33" s="10"/>
      <c r="B33" s="10"/>
      <c r="C33" s="10"/>
      <c r="D33" s="10"/>
      <c r="E33" s="10"/>
      <c r="F33" s="13"/>
      <c r="G33" s="10"/>
      <c r="H33" s="10"/>
      <c r="I33" s="15"/>
      <c r="J33" s="15"/>
      <c r="K33" s="15"/>
      <c r="L33" s="10"/>
      <c r="M33" s="15"/>
      <c r="N33" s="10"/>
      <c r="O33" s="15"/>
      <c r="P33" s="10"/>
      <c r="Q33" s="10"/>
    </row>
    <row r="34" spans="1:17" ht="15" customHeight="1" x14ac:dyDescent="0.25">
      <c r="A34" s="10"/>
      <c r="B34" s="10"/>
      <c r="C34" s="10"/>
      <c r="D34" s="10"/>
      <c r="E34" s="10"/>
      <c r="F34" s="13"/>
      <c r="G34" s="14"/>
      <c r="H34" s="10"/>
      <c r="I34" s="15"/>
      <c r="J34" s="15"/>
      <c r="K34" s="15"/>
      <c r="L34" s="10"/>
      <c r="M34" s="10"/>
      <c r="N34" s="15"/>
      <c r="O34" s="10"/>
      <c r="P34" s="10"/>
      <c r="Q34" s="10"/>
    </row>
    <row r="35" spans="1:17" ht="15" customHeight="1" x14ac:dyDescent="0.25">
      <c r="A35" s="10"/>
      <c r="B35" s="10"/>
      <c r="C35" s="10"/>
      <c r="D35" s="10"/>
      <c r="E35" s="10"/>
      <c r="F35" s="13"/>
      <c r="G35" s="10"/>
      <c r="H35" s="10"/>
      <c r="I35" s="15"/>
      <c r="J35" s="15"/>
      <c r="K35" s="15"/>
      <c r="L35" s="10"/>
      <c r="M35" s="15"/>
      <c r="N35" s="10"/>
      <c r="O35" s="15"/>
      <c r="P35" s="10"/>
      <c r="Q35" s="10"/>
    </row>
    <row r="36" spans="1:17" ht="15" customHeight="1" x14ac:dyDescent="0.25">
      <c r="A36" s="10"/>
      <c r="B36" s="10"/>
      <c r="C36" s="10"/>
      <c r="D36" s="10"/>
      <c r="E36" s="10"/>
      <c r="F36" s="13"/>
      <c r="G36" s="14"/>
      <c r="H36" s="10"/>
      <c r="I36" s="15"/>
      <c r="J36" s="15"/>
      <c r="K36" s="15"/>
      <c r="L36" s="10"/>
      <c r="M36" s="10"/>
      <c r="N36" s="15"/>
      <c r="O36" s="10"/>
      <c r="P36" s="10"/>
      <c r="Q36" s="10"/>
    </row>
    <row r="37" spans="1:17" ht="15" customHeight="1" x14ac:dyDescent="0.25">
      <c r="A37" s="10"/>
      <c r="B37" s="10"/>
      <c r="C37" s="10"/>
      <c r="D37" s="10"/>
      <c r="E37" s="10"/>
      <c r="F37" s="13"/>
      <c r="G37" s="10"/>
      <c r="H37" s="10"/>
      <c r="I37" s="15"/>
      <c r="J37" s="15"/>
      <c r="K37" s="15"/>
      <c r="L37" s="10"/>
      <c r="M37" s="15"/>
      <c r="N37" s="10"/>
      <c r="O37" s="15"/>
      <c r="P37" s="10"/>
      <c r="Q37" s="10"/>
    </row>
    <row r="38" spans="1:17" ht="15" customHeight="1" x14ac:dyDescent="0.25">
      <c r="A38" s="10"/>
      <c r="B38" s="10"/>
      <c r="C38" s="10"/>
      <c r="D38" s="10"/>
      <c r="E38" s="10"/>
      <c r="F38" s="13"/>
      <c r="G38" s="14"/>
      <c r="H38" s="10"/>
      <c r="I38" s="15"/>
      <c r="J38" s="15"/>
      <c r="K38" s="15"/>
      <c r="L38" s="10"/>
      <c r="M38" s="10"/>
      <c r="N38" s="15"/>
      <c r="O38" s="10"/>
      <c r="P38" s="10"/>
      <c r="Q38" s="10"/>
    </row>
    <row r="39" spans="1:17" ht="15" customHeight="1" x14ac:dyDescent="0.25">
      <c r="A39" s="10"/>
      <c r="B39" s="10"/>
      <c r="C39" s="10"/>
      <c r="D39" s="10"/>
      <c r="E39" s="10"/>
      <c r="F39" s="13"/>
      <c r="G39" s="10"/>
      <c r="H39" s="10"/>
      <c r="I39" s="15"/>
      <c r="J39" s="15"/>
      <c r="K39" s="15"/>
      <c r="L39" s="10"/>
      <c r="M39" s="15"/>
      <c r="N39" s="10"/>
      <c r="O39" s="15"/>
      <c r="P39" s="10"/>
      <c r="Q39" s="10"/>
    </row>
    <row r="40" spans="1:17" ht="15" customHeight="1" x14ac:dyDescent="0.25">
      <c r="A40" s="10"/>
      <c r="B40" s="10"/>
      <c r="C40" s="10"/>
      <c r="D40" s="10"/>
      <c r="E40" s="10"/>
      <c r="F40" s="13"/>
      <c r="G40" s="14"/>
      <c r="H40" s="10"/>
      <c r="I40" s="15"/>
      <c r="J40" s="15"/>
      <c r="K40" s="15"/>
      <c r="L40" s="10"/>
      <c r="M40" s="10"/>
      <c r="N40" s="15"/>
      <c r="O40" s="10"/>
      <c r="P40" s="10"/>
      <c r="Q40" s="10"/>
    </row>
    <row r="41" spans="1:17" ht="15" customHeight="1" x14ac:dyDescent="0.25">
      <c r="A41" s="10"/>
      <c r="B41" s="10"/>
      <c r="C41" s="10"/>
      <c r="D41" s="10"/>
      <c r="E41" s="10"/>
      <c r="F41" s="13"/>
      <c r="G41" s="10"/>
      <c r="H41" s="10"/>
      <c r="I41" s="15"/>
      <c r="J41" s="15"/>
      <c r="K41" s="15"/>
      <c r="L41" s="10"/>
      <c r="M41" s="15"/>
      <c r="N41" s="10"/>
      <c r="O41" s="15"/>
      <c r="P41" s="10"/>
      <c r="Q41" s="10"/>
    </row>
    <row r="42" spans="1:17" ht="15" customHeight="1" x14ac:dyDescent="0.25">
      <c r="A42" s="10"/>
      <c r="B42" s="10"/>
      <c r="C42" s="10"/>
      <c r="D42" s="10"/>
      <c r="E42" s="10"/>
      <c r="F42" s="13"/>
      <c r="G42" s="14"/>
      <c r="H42" s="10"/>
      <c r="I42" s="15"/>
      <c r="J42" s="15"/>
      <c r="K42" s="15"/>
      <c r="L42" s="10"/>
      <c r="M42" s="10"/>
      <c r="N42" s="15"/>
      <c r="O42" s="10"/>
      <c r="P42" s="10"/>
      <c r="Q42" s="10"/>
    </row>
    <row r="43" spans="1:17" ht="15" customHeight="1" x14ac:dyDescent="0.25">
      <c r="A43" s="10"/>
      <c r="B43" s="10"/>
      <c r="C43" s="10"/>
      <c r="D43" s="10"/>
      <c r="E43" s="10"/>
      <c r="F43" s="13"/>
      <c r="G43" s="10"/>
      <c r="H43" s="10"/>
      <c r="I43" s="15"/>
      <c r="J43" s="15"/>
      <c r="K43" s="15"/>
      <c r="L43" s="10"/>
      <c r="M43" s="15"/>
      <c r="N43" s="10"/>
      <c r="O43" s="15"/>
      <c r="P43" s="10"/>
      <c r="Q43" s="10"/>
    </row>
    <row r="44" spans="1:17" ht="15" customHeight="1" x14ac:dyDescent="0.25">
      <c r="A44" s="10"/>
      <c r="B44" s="10"/>
      <c r="C44" s="10"/>
      <c r="D44" s="10"/>
      <c r="E44" s="10"/>
      <c r="F44" s="13"/>
      <c r="G44" s="14"/>
      <c r="H44" s="10"/>
      <c r="I44" s="15"/>
      <c r="J44" s="15"/>
      <c r="K44" s="15"/>
      <c r="L44" s="10"/>
      <c r="M44" s="10"/>
      <c r="N44" s="15"/>
      <c r="O44" s="10"/>
      <c r="P44" s="10"/>
      <c r="Q44" s="10"/>
    </row>
    <row r="45" spans="1:17" ht="15" customHeight="1" x14ac:dyDescent="0.25">
      <c r="A45" s="10"/>
      <c r="B45" s="10"/>
      <c r="C45" s="10"/>
      <c r="D45" s="10"/>
      <c r="E45" s="10"/>
      <c r="F45" s="13"/>
      <c r="G45" s="10"/>
      <c r="H45" s="10"/>
      <c r="I45" s="15"/>
      <c r="J45" s="15"/>
      <c r="K45" s="15"/>
      <c r="L45" s="10"/>
      <c r="M45" s="15"/>
      <c r="N45" s="10"/>
      <c r="O45" s="15"/>
      <c r="P45" s="10"/>
      <c r="Q45" s="10"/>
    </row>
    <row r="46" spans="1:17" ht="15" customHeight="1" x14ac:dyDescent="0.25">
      <c r="A46" s="10"/>
      <c r="B46" s="10"/>
      <c r="C46" s="10"/>
      <c r="D46" s="10"/>
      <c r="E46" s="10"/>
      <c r="F46" s="13"/>
      <c r="G46" s="14"/>
      <c r="H46" s="10"/>
      <c r="I46" s="15"/>
      <c r="J46" s="15"/>
      <c r="K46" s="15"/>
      <c r="L46" s="10"/>
      <c r="M46" s="10"/>
      <c r="N46" s="15"/>
      <c r="O46" s="10"/>
      <c r="P46" s="10"/>
      <c r="Q46" s="10"/>
    </row>
    <row r="47" spans="1:17" ht="15" customHeight="1" x14ac:dyDescent="0.25">
      <c r="A47" s="10"/>
      <c r="B47" s="10"/>
      <c r="C47" s="10"/>
      <c r="D47" s="10"/>
      <c r="E47" s="10"/>
      <c r="F47" s="13"/>
      <c r="G47" s="10"/>
      <c r="H47" s="10"/>
      <c r="I47" s="15"/>
      <c r="J47" s="15"/>
      <c r="K47" s="15"/>
      <c r="L47" s="10"/>
      <c r="M47" s="15"/>
      <c r="N47" s="10"/>
      <c r="O47" s="15"/>
      <c r="P47" s="10"/>
      <c r="Q47" s="10"/>
    </row>
    <row r="48" spans="1:17" ht="15" customHeight="1" x14ac:dyDescent="0.25">
      <c r="A48" s="10"/>
      <c r="B48" s="10"/>
      <c r="C48" s="10"/>
      <c r="D48" s="10"/>
      <c r="E48" s="10"/>
      <c r="F48" s="13"/>
      <c r="G48" s="14"/>
      <c r="H48" s="10"/>
      <c r="I48" s="15"/>
      <c r="J48" s="15"/>
      <c r="K48" s="15"/>
      <c r="L48" s="10"/>
      <c r="M48" s="10"/>
      <c r="N48" s="15"/>
      <c r="O48" s="10"/>
      <c r="P48" s="10"/>
      <c r="Q48" s="10"/>
    </row>
    <row r="49" spans="1:17" ht="15" customHeight="1" x14ac:dyDescent="0.25">
      <c r="A49" s="10"/>
      <c r="B49" s="10"/>
      <c r="C49" s="10"/>
      <c r="D49" s="10"/>
      <c r="E49" s="10"/>
      <c r="F49" s="13"/>
      <c r="G49" s="10"/>
      <c r="H49" s="10"/>
      <c r="I49" s="15"/>
      <c r="J49" s="15"/>
      <c r="K49" s="15"/>
      <c r="L49" s="10"/>
      <c r="M49" s="15"/>
      <c r="N49" s="10"/>
      <c r="O49" s="15"/>
      <c r="P49" s="10"/>
      <c r="Q49" s="10"/>
    </row>
    <row r="50" spans="1:17" ht="15" customHeight="1" x14ac:dyDescent="0.25">
      <c r="A50" s="10"/>
      <c r="B50" s="10"/>
      <c r="C50" s="10"/>
      <c r="D50" s="10"/>
      <c r="E50" s="10"/>
      <c r="F50" s="13"/>
      <c r="G50" s="14"/>
      <c r="H50" s="10"/>
      <c r="I50" s="15"/>
      <c r="J50" s="15"/>
      <c r="K50" s="15"/>
      <c r="L50" s="10"/>
      <c r="M50" s="10"/>
      <c r="N50" s="15"/>
      <c r="O50" s="10"/>
      <c r="P50" s="10"/>
      <c r="Q50" s="10"/>
    </row>
    <row r="51" spans="1:17" ht="15" customHeight="1" x14ac:dyDescent="0.25">
      <c r="A51" s="10"/>
      <c r="B51" s="10"/>
      <c r="C51" s="10"/>
      <c r="D51" s="10"/>
      <c r="E51" s="10"/>
      <c r="F51" s="13"/>
      <c r="G51" s="10"/>
      <c r="H51" s="10"/>
      <c r="I51" s="15"/>
      <c r="J51" s="15"/>
      <c r="K51" s="15"/>
      <c r="L51" s="10"/>
      <c r="M51" s="15"/>
      <c r="N51" s="10"/>
      <c r="O51" s="15"/>
      <c r="P51" s="10"/>
      <c r="Q51" s="10"/>
    </row>
    <row r="52" spans="1:17" ht="15" customHeight="1" x14ac:dyDescent="0.25">
      <c r="A52" s="10"/>
      <c r="B52" s="10"/>
      <c r="C52" s="10"/>
      <c r="D52" s="10"/>
      <c r="E52" s="10"/>
      <c r="F52" s="13"/>
      <c r="G52" s="14"/>
      <c r="H52" s="10"/>
      <c r="I52" s="15"/>
      <c r="J52" s="15"/>
      <c r="K52" s="15"/>
      <c r="L52" s="10"/>
      <c r="M52" s="10"/>
      <c r="N52" s="15"/>
      <c r="O52" s="10"/>
      <c r="P52" s="10"/>
      <c r="Q52" s="10"/>
    </row>
    <row r="53" spans="1:17" ht="15" customHeight="1" x14ac:dyDescent="0.25">
      <c r="A53" s="10"/>
      <c r="B53" s="10"/>
      <c r="C53" s="10"/>
      <c r="D53" s="10"/>
      <c r="E53" s="10"/>
      <c r="F53" s="13"/>
      <c r="G53" s="10"/>
      <c r="H53" s="10"/>
      <c r="I53" s="15"/>
      <c r="J53" s="15"/>
      <c r="K53" s="15"/>
      <c r="L53" s="10"/>
      <c r="M53" s="15"/>
      <c r="N53" s="10"/>
      <c r="O53" s="15"/>
      <c r="P53" s="10"/>
      <c r="Q53" s="10"/>
    </row>
    <row r="54" spans="1:17" ht="15" customHeight="1" x14ac:dyDescent="0.25">
      <c r="A54" s="10"/>
      <c r="B54" s="10"/>
      <c r="C54" s="10"/>
      <c r="D54" s="10"/>
      <c r="E54" s="10"/>
      <c r="F54" s="13"/>
      <c r="G54" s="14"/>
      <c r="H54" s="10"/>
      <c r="I54" s="15"/>
      <c r="J54" s="15"/>
      <c r="K54" s="15"/>
      <c r="L54" s="10"/>
      <c r="M54" s="10"/>
      <c r="N54" s="15"/>
      <c r="O54" s="10"/>
      <c r="P54" s="10"/>
      <c r="Q54" s="10"/>
    </row>
    <row r="55" spans="1:17" ht="15" customHeight="1" x14ac:dyDescent="0.25">
      <c r="A55" s="10"/>
      <c r="B55" s="10"/>
      <c r="C55" s="10"/>
      <c r="D55" s="10"/>
      <c r="E55" s="10"/>
      <c r="F55" s="13"/>
      <c r="G55" s="10"/>
      <c r="H55" s="10"/>
      <c r="I55" s="15"/>
      <c r="J55" s="15"/>
      <c r="K55" s="15"/>
      <c r="L55" s="10"/>
      <c r="M55" s="15"/>
      <c r="N55" s="10"/>
      <c r="O55" s="15"/>
      <c r="P55" s="10"/>
      <c r="Q55" s="10"/>
    </row>
    <row r="56" spans="1:17" ht="15" customHeight="1" x14ac:dyDescent="0.25">
      <c r="A56" s="10"/>
      <c r="B56" s="10"/>
      <c r="C56" s="10"/>
      <c r="D56" s="10"/>
      <c r="E56" s="10"/>
      <c r="F56" s="13"/>
      <c r="G56" s="14"/>
      <c r="H56" s="10"/>
      <c r="I56" s="15"/>
      <c r="J56" s="15"/>
      <c r="K56" s="15"/>
      <c r="L56" s="10"/>
      <c r="M56" s="10"/>
      <c r="N56" s="15"/>
      <c r="O56" s="10"/>
      <c r="P56" s="10"/>
      <c r="Q56" s="10"/>
    </row>
    <row r="57" spans="1:17" ht="15" customHeight="1" x14ac:dyDescent="0.25">
      <c r="A57" s="10"/>
      <c r="B57" s="10"/>
      <c r="C57" s="10"/>
      <c r="D57" s="10"/>
      <c r="E57" s="10"/>
      <c r="F57" s="13"/>
      <c r="G57" s="10"/>
      <c r="H57" s="10"/>
      <c r="I57" s="15"/>
      <c r="J57" s="15"/>
      <c r="K57" s="15"/>
      <c r="L57" s="10"/>
      <c r="M57" s="15"/>
      <c r="N57" s="10"/>
      <c r="O57" s="15"/>
      <c r="P57" s="10"/>
      <c r="Q57" s="10"/>
    </row>
    <row r="58" spans="1:17" ht="15" customHeight="1" x14ac:dyDescent="0.25">
      <c r="A58" s="10"/>
      <c r="B58" s="10"/>
      <c r="C58" s="10"/>
      <c r="D58" s="10"/>
      <c r="E58" s="10"/>
      <c r="F58" s="13"/>
      <c r="G58" s="14"/>
      <c r="H58" s="10"/>
      <c r="I58" s="15"/>
      <c r="J58" s="15"/>
      <c r="K58" s="15"/>
      <c r="L58" s="10"/>
      <c r="M58" s="10"/>
      <c r="N58" s="15"/>
      <c r="O58" s="10"/>
      <c r="P58" s="10"/>
      <c r="Q58" s="10"/>
    </row>
    <row r="59" spans="1:17" ht="15" customHeight="1" x14ac:dyDescent="0.25">
      <c r="A59" s="10"/>
      <c r="B59" s="10"/>
      <c r="C59" s="10"/>
      <c r="D59" s="10"/>
      <c r="E59" s="10"/>
      <c r="F59" s="13"/>
      <c r="G59" s="10"/>
      <c r="H59" s="10"/>
      <c r="I59" s="15"/>
      <c r="J59" s="15"/>
      <c r="K59" s="15"/>
      <c r="L59" s="10"/>
      <c r="M59" s="15"/>
      <c r="N59" s="10"/>
      <c r="O59" s="15"/>
      <c r="P59" s="10"/>
      <c r="Q59" s="10"/>
    </row>
    <row r="60" spans="1:17" ht="15" customHeight="1" x14ac:dyDescent="0.25">
      <c r="A60" s="10"/>
      <c r="B60" s="10"/>
      <c r="C60" s="10"/>
      <c r="D60" s="12"/>
      <c r="E60" s="12"/>
      <c r="F60" s="10"/>
      <c r="G60" s="10"/>
      <c r="H60" s="12"/>
      <c r="I60" s="16"/>
      <c r="J60" s="16"/>
      <c r="K60" s="16"/>
      <c r="L60" s="18"/>
      <c r="M60" s="10"/>
      <c r="N60" s="17"/>
      <c r="O60" s="10"/>
      <c r="P60" s="10"/>
      <c r="Q60" s="10"/>
    </row>
    <row r="61" spans="1:17" ht="15" customHeight="1" x14ac:dyDescent="0.25">
      <c r="A61" s="10"/>
      <c r="B61" s="10"/>
      <c r="C61" s="10"/>
      <c r="D61" s="10"/>
      <c r="E61" s="10"/>
      <c r="F61" s="10"/>
      <c r="G61" s="10"/>
      <c r="H61" s="10"/>
      <c r="I61" s="17"/>
      <c r="J61" s="17"/>
      <c r="K61" s="17"/>
      <c r="L61" s="10"/>
      <c r="M61" s="10"/>
      <c r="N61" s="17"/>
      <c r="O61" s="19"/>
      <c r="P61" s="10"/>
      <c r="Q61" s="10"/>
    </row>
    <row r="62" spans="1:17" ht="15" customHeight="1" x14ac:dyDescent="0.25">
      <c r="A62" s="10"/>
      <c r="B62" s="12"/>
      <c r="C62" s="10"/>
      <c r="D62" s="10"/>
      <c r="E62" s="12"/>
      <c r="F62" s="10"/>
      <c r="G62" s="10"/>
      <c r="H62" s="10"/>
      <c r="I62" s="10"/>
      <c r="J62" s="10"/>
      <c r="K62" s="10"/>
      <c r="L62" s="10"/>
      <c r="M62" s="10"/>
      <c r="N62" s="10"/>
      <c r="O62" s="10"/>
      <c r="P62" s="10"/>
      <c r="Q62" s="10"/>
    </row>
    <row r="63" spans="1:17" ht="15" customHeight="1" x14ac:dyDescent="0.25">
      <c r="A63" s="10"/>
      <c r="B63" s="10"/>
      <c r="C63" s="10"/>
      <c r="D63" s="10"/>
      <c r="E63" s="10"/>
      <c r="F63" s="10"/>
      <c r="G63" s="10"/>
      <c r="H63" s="10"/>
      <c r="I63" s="10"/>
      <c r="J63" s="10"/>
      <c r="K63" s="10"/>
      <c r="L63" s="10"/>
      <c r="M63" s="10"/>
      <c r="N63" s="10"/>
      <c r="O63" s="10"/>
      <c r="P63" s="10"/>
      <c r="Q63" s="10"/>
    </row>
    <row r="64" spans="1:17" ht="15" customHeight="1" x14ac:dyDescent="0.25">
      <c r="A64" s="10"/>
      <c r="B64" s="10"/>
      <c r="C64" s="10"/>
      <c r="D64" s="10"/>
      <c r="E64" s="10"/>
      <c r="F64" s="13"/>
      <c r="G64" s="14"/>
      <c r="H64" s="10"/>
      <c r="I64" s="15"/>
      <c r="J64" s="15"/>
      <c r="K64" s="15"/>
      <c r="L64" s="10"/>
      <c r="M64" s="10"/>
      <c r="N64" s="15"/>
      <c r="O64" s="10"/>
      <c r="P64" s="10"/>
      <c r="Q64" s="10"/>
    </row>
    <row r="65" spans="1:17" ht="15" customHeight="1" x14ac:dyDescent="0.25">
      <c r="A65" s="10"/>
      <c r="B65" s="10"/>
      <c r="C65" s="10"/>
      <c r="D65" s="10"/>
      <c r="E65" s="10"/>
      <c r="F65" s="13"/>
      <c r="G65" s="10"/>
      <c r="H65" s="10"/>
      <c r="I65" s="15"/>
      <c r="J65" s="15"/>
      <c r="K65" s="15"/>
      <c r="L65" s="10"/>
      <c r="M65" s="15"/>
      <c r="N65" s="10"/>
      <c r="O65" s="15"/>
      <c r="P65" s="10"/>
      <c r="Q65" s="10"/>
    </row>
    <row r="66" spans="1:17" ht="15" customHeight="1" x14ac:dyDescent="0.25">
      <c r="A66" s="10"/>
      <c r="B66" s="10"/>
      <c r="C66" s="10"/>
      <c r="D66" s="10"/>
      <c r="E66" s="10"/>
      <c r="F66" s="13"/>
      <c r="G66" s="14"/>
      <c r="H66" s="10"/>
      <c r="I66" s="15"/>
      <c r="J66" s="15"/>
      <c r="K66" s="15"/>
      <c r="L66" s="10"/>
      <c r="M66" s="10"/>
      <c r="N66" s="15"/>
      <c r="O66" s="10"/>
      <c r="P66" s="10"/>
      <c r="Q66" s="10"/>
    </row>
    <row r="67" spans="1:17" ht="15" customHeight="1" x14ac:dyDescent="0.25">
      <c r="A67" s="10"/>
      <c r="B67" s="10"/>
      <c r="C67" s="10"/>
      <c r="D67" s="10"/>
      <c r="E67" s="10"/>
      <c r="F67" s="13"/>
      <c r="G67" s="10"/>
      <c r="H67" s="10"/>
      <c r="I67" s="15"/>
      <c r="J67" s="15"/>
      <c r="K67" s="15"/>
      <c r="L67" s="10"/>
      <c r="M67" s="15"/>
      <c r="N67" s="10"/>
      <c r="O67" s="15"/>
      <c r="P67" s="10"/>
      <c r="Q67" s="10"/>
    </row>
    <row r="68" spans="1:17" ht="15" customHeight="1" x14ac:dyDescent="0.25">
      <c r="A68" s="10"/>
      <c r="B68" s="10"/>
      <c r="C68" s="10"/>
      <c r="D68" s="10"/>
      <c r="E68" s="10"/>
      <c r="F68" s="13"/>
      <c r="G68" s="14"/>
      <c r="H68" s="10"/>
      <c r="I68" s="15"/>
      <c r="J68" s="15"/>
      <c r="K68" s="15"/>
      <c r="L68" s="10"/>
      <c r="M68" s="10"/>
      <c r="N68" s="15"/>
      <c r="O68" s="10"/>
      <c r="P68" s="10"/>
      <c r="Q68" s="10"/>
    </row>
    <row r="69" spans="1:17" ht="15" customHeight="1" x14ac:dyDescent="0.25">
      <c r="A69" s="10"/>
      <c r="B69" s="10"/>
      <c r="C69" s="10"/>
      <c r="D69" s="10"/>
      <c r="E69" s="10"/>
      <c r="F69" s="13"/>
      <c r="G69" s="10"/>
      <c r="H69" s="10"/>
      <c r="I69" s="15"/>
      <c r="J69" s="15"/>
      <c r="K69" s="15"/>
      <c r="L69" s="10"/>
      <c r="M69" s="15"/>
      <c r="N69" s="10"/>
      <c r="O69" s="15"/>
      <c r="P69" s="10"/>
      <c r="Q69" s="10"/>
    </row>
    <row r="70" spans="1:17" ht="15" customHeight="1" x14ac:dyDescent="0.25">
      <c r="A70" s="10"/>
      <c r="B70" s="10"/>
      <c r="C70" s="10"/>
      <c r="D70" s="10"/>
      <c r="E70" s="10"/>
      <c r="F70" s="13"/>
      <c r="G70" s="14"/>
      <c r="H70" s="10"/>
      <c r="I70" s="15"/>
      <c r="J70" s="15"/>
      <c r="K70" s="15"/>
      <c r="L70" s="10"/>
      <c r="M70" s="10"/>
      <c r="N70" s="15"/>
      <c r="O70" s="10"/>
      <c r="P70" s="10"/>
      <c r="Q70" s="10"/>
    </row>
    <row r="71" spans="1:17" ht="15" customHeight="1" x14ac:dyDescent="0.25">
      <c r="A71" s="10"/>
      <c r="B71" s="10"/>
      <c r="C71" s="10"/>
      <c r="D71" s="10"/>
      <c r="E71" s="10"/>
      <c r="F71" s="13"/>
      <c r="G71" s="10"/>
      <c r="H71" s="10"/>
      <c r="I71" s="15"/>
      <c r="J71" s="15"/>
      <c r="K71" s="15"/>
      <c r="L71" s="10"/>
      <c r="M71" s="15"/>
      <c r="N71" s="10"/>
      <c r="O71" s="15"/>
      <c r="P71" s="10"/>
      <c r="Q71" s="10"/>
    </row>
    <row r="72" spans="1:17" ht="15" customHeight="1" x14ac:dyDescent="0.25">
      <c r="A72" s="10"/>
      <c r="B72" s="10"/>
      <c r="C72" s="10"/>
      <c r="D72" s="10"/>
      <c r="E72" s="10"/>
      <c r="F72" s="13"/>
      <c r="G72" s="14"/>
      <c r="H72" s="10"/>
      <c r="I72" s="15"/>
      <c r="J72" s="15"/>
      <c r="K72" s="15"/>
      <c r="L72" s="10"/>
      <c r="M72" s="10"/>
      <c r="N72" s="15"/>
      <c r="O72" s="10"/>
      <c r="P72" s="10"/>
      <c r="Q72" s="10"/>
    </row>
    <row r="73" spans="1:17" ht="15" customHeight="1" x14ac:dyDescent="0.25">
      <c r="A73" s="10"/>
      <c r="B73" s="10"/>
      <c r="C73" s="10"/>
      <c r="D73" s="10"/>
      <c r="E73" s="10"/>
      <c r="F73" s="13"/>
      <c r="G73" s="10"/>
      <c r="H73" s="10"/>
      <c r="I73" s="15"/>
      <c r="J73" s="15"/>
      <c r="K73" s="15"/>
      <c r="L73" s="10"/>
      <c r="M73" s="15"/>
      <c r="N73" s="10"/>
      <c r="O73" s="15"/>
      <c r="P73" s="10"/>
      <c r="Q73" s="10"/>
    </row>
    <row r="74" spans="1:17" ht="15" customHeight="1" x14ac:dyDescent="0.25">
      <c r="A74" s="10"/>
      <c r="B74" s="10"/>
      <c r="C74" s="10"/>
      <c r="D74" s="12"/>
      <c r="E74" s="12"/>
      <c r="F74" s="10"/>
      <c r="G74" s="10"/>
      <c r="H74" s="12"/>
      <c r="I74" s="16"/>
      <c r="J74" s="16"/>
      <c r="K74" s="16"/>
      <c r="L74" s="18"/>
      <c r="M74" s="10"/>
      <c r="N74" s="17"/>
      <c r="O74" s="10"/>
      <c r="P74" s="10"/>
      <c r="Q74" s="10"/>
    </row>
    <row r="75" spans="1:17" ht="15" customHeight="1" x14ac:dyDescent="0.25">
      <c r="A75" s="10"/>
      <c r="B75" s="10"/>
      <c r="C75" s="10"/>
      <c r="D75" s="10"/>
      <c r="E75" s="10"/>
      <c r="F75" s="10"/>
      <c r="G75" s="10"/>
      <c r="H75" s="10"/>
      <c r="I75" s="17"/>
      <c r="J75" s="17"/>
      <c r="K75" s="17"/>
      <c r="L75" s="10"/>
      <c r="M75" s="10"/>
      <c r="N75" s="17"/>
      <c r="O75" s="10"/>
      <c r="P75" s="10"/>
      <c r="Q75" s="10"/>
    </row>
    <row r="76" spans="1:17" ht="15" customHeight="1" x14ac:dyDescent="0.25">
      <c r="A76" s="10"/>
      <c r="B76" s="12"/>
      <c r="C76" s="10"/>
      <c r="D76" s="10"/>
      <c r="E76" s="12"/>
      <c r="F76" s="10"/>
      <c r="G76" s="10"/>
      <c r="H76" s="10"/>
      <c r="I76" s="10"/>
      <c r="J76" s="10"/>
      <c r="K76" s="10"/>
      <c r="L76" s="10"/>
      <c r="M76" s="10"/>
      <c r="N76" s="10"/>
      <c r="O76" s="10"/>
      <c r="P76" s="10"/>
      <c r="Q76" s="10"/>
    </row>
    <row r="77" spans="1:17" ht="15" customHeight="1" x14ac:dyDescent="0.25">
      <c r="A77" s="10"/>
      <c r="B77" s="10"/>
      <c r="C77" s="10"/>
      <c r="D77" s="10"/>
      <c r="E77" s="10"/>
      <c r="F77" s="10"/>
      <c r="G77" s="10"/>
      <c r="H77" s="10"/>
      <c r="I77" s="10"/>
      <c r="J77" s="10"/>
      <c r="K77" s="10"/>
      <c r="L77" s="10"/>
      <c r="M77" s="10"/>
      <c r="N77" s="10"/>
      <c r="O77" s="10"/>
      <c r="P77" s="10"/>
      <c r="Q77" s="10"/>
    </row>
    <row r="78" spans="1:17" ht="15" customHeight="1" x14ac:dyDescent="0.25">
      <c r="A78" s="10"/>
      <c r="B78" s="10"/>
      <c r="C78" s="10"/>
      <c r="D78" s="10"/>
      <c r="E78" s="10"/>
      <c r="F78" s="13"/>
      <c r="G78" s="14"/>
      <c r="H78" s="10"/>
      <c r="I78" s="15"/>
      <c r="J78" s="15"/>
      <c r="K78" s="15"/>
      <c r="L78" s="10"/>
      <c r="M78" s="10"/>
      <c r="N78" s="15"/>
      <c r="O78" s="10"/>
      <c r="P78" s="10"/>
      <c r="Q78" s="10"/>
    </row>
    <row r="79" spans="1:17" ht="15" customHeight="1" x14ac:dyDescent="0.25">
      <c r="A79" s="10"/>
      <c r="B79" s="10"/>
      <c r="C79" s="10"/>
      <c r="D79" s="10"/>
      <c r="E79" s="10"/>
      <c r="F79" s="13"/>
      <c r="G79" s="10"/>
      <c r="H79" s="10"/>
      <c r="I79" s="15"/>
      <c r="J79" s="15"/>
      <c r="K79" s="15"/>
      <c r="L79" s="10"/>
      <c r="M79" s="15"/>
      <c r="N79" s="10"/>
      <c r="O79" s="15"/>
      <c r="P79" s="10"/>
      <c r="Q79" s="10"/>
    </row>
    <row r="80" spans="1:17" ht="15" customHeight="1" x14ac:dyDescent="0.25">
      <c r="A80" s="10"/>
      <c r="B80" s="10"/>
      <c r="C80" s="10"/>
      <c r="D80" s="10"/>
      <c r="E80" s="10"/>
      <c r="F80" s="13"/>
      <c r="G80" s="14"/>
      <c r="H80" s="10"/>
      <c r="I80" s="15"/>
      <c r="J80" s="15"/>
      <c r="K80" s="15"/>
      <c r="L80" s="10"/>
      <c r="M80" s="10"/>
      <c r="N80" s="15"/>
      <c r="O80" s="10"/>
      <c r="P80" s="10"/>
      <c r="Q80" s="10"/>
    </row>
    <row r="81" spans="1:17" ht="15" customHeight="1" x14ac:dyDescent="0.25">
      <c r="A81" s="10"/>
      <c r="B81" s="10"/>
      <c r="C81" s="10"/>
      <c r="D81" s="10"/>
      <c r="E81" s="10"/>
      <c r="F81" s="13"/>
      <c r="G81" s="10"/>
      <c r="H81" s="10"/>
      <c r="I81" s="15"/>
      <c r="J81" s="15"/>
      <c r="K81" s="15"/>
      <c r="L81" s="10"/>
      <c r="M81" s="15"/>
      <c r="N81" s="10"/>
      <c r="O81" s="15"/>
      <c r="P81" s="10"/>
      <c r="Q81" s="10"/>
    </row>
    <row r="82" spans="1:17" ht="15" customHeight="1" x14ac:dyDescent="0.25">
      <c r="A82" s="10"/>
      <c r="B82" s="10"/>
      <c r="C82" s="10"/>
      <c r="D82" s="10"/>
      <c r="E82" s="10"/>
      <c r="F82" s="13"/>
      <c r="G82" s="14"/>
      <c r="H82" s="10"/>
      <c r="I82" s="15"/>
      <c r="J82" s="15"/>
      <c r="K82" s="15"/>
      <c r="L82" s="10"/>
      <c r="M82" s="10"/>
      <c r="N82" s="15"/>
      <c r="O82" s="10"/>
      <c r="P82" s="10"/>
      <c r="Q82" s="10"/>
    </row>
    <row r="83" spans="1:17" ht="15" customHeight="1" x14ac:dyDescent="0.25">
      <c r="A83" s="10"/>
      <c r="B83" s="10"/>
      <c r="C83" s="10"/>
      <c r="D83" s="10"/>
      <c r="E83" s="10"/>
      <c r="F83" s="13"/>
      <c r="G83" s="10"/>
      <c r="H83" s="10"/>
      <c r="I83" s="15"/>
      <c r="J83" s="15"/>
      <c r="K83" s="15"/>
      <c r="L83" s="10"/>
      <c r="M83" s="15"/>
      <c r="N83" s="10"/>
      <c r="O83" s="15"/>
      <c r="P83" s="10"/>
      <c r="Q83" s="10"/>
    </row>
    <row r="84" spans="1:17" ht="15" customHeight="1" x14ac:dyDescent="0.25">
      <c r="A84" s="10"/>
      <c r="B84" s="10"/>
      <c r="C84" s="10"/>
      <c r="D84" s="10"/>
      <c r="E84" s="10"/>
      <c r="F84" s="13"/>
      <c r="G84" s="14"/>
      <c r="H84" s="10"/>
      <c r="I84" s="15"/>
      <c r="J84" s="15"/>
      <c r="K84" s="15"/>
      <c r="L84" s="10"/>
      <c r="M84" s="10"/>
      <c r="N84" s="15"/>
      <c r="O84" s="10"/>
      <c r="P84" s="10"/>
      <c r="Q84" s="10"/>
    </row>
    <row r="85" spans="1:17" ht="15" customHeight="1" x14ac:dyDescent="0.25">
      <c r="A85" s="10"/>
      <c r="B85" s="10"/>
      <c r="C85" s="10"/>
      <c r="D85" s="10"/>
      <c r="E85" s="10"/>
      <c r="F85" s="10"/>
      <c r="G85" s="10"/>
      <c r="H85" s="10"/>
      <c r="I85" s="15"/>
      <c r="J85" s="15"/>
      <c r="K85" s="15"/>
      <c r="L85" s="10"/>
      <c r="M85" s="15"/>
      <c r="N85" s="10"/>
      <c r="O85" s="15"/>
      <c r="P85" s="10"/>
      <c r="Q85" s="10"/>
    </row>
    <row r="86" spans="1:17" ht="15" customHeight="1" x14ac:dyDescent="0.25">
      <c r="A86" s="10"/>
      <c r="B86" s="10"/>
      <c r="C86" s="10"/>
      <c r="D86" s="12"/>
      <c r="E86" s="12"/>
      <c r="F86" s="10"/>
      <c r="G86" s="10"/>
      <c r="H86" s="12"/>
      <c r="I86" s="16"/>
      <c r="J86" s="16"/>
      <c r="K86" s="16"/>
      <c r="L86" s="18"/>
      <c r="M86" s="10"/>
      <c r="N86" s="17"/>
      <c r="O86" s="10"/>
      <c r="P86" s="10"/>
      <c r="Q86" s="10"/>
    </row>
    <row r="87" spans="1:17" ht="15" customHeight="1" x14ac:dyDescent="0.25">
      <c r="A87" s="10"/>
      <c r="B87" s="10"/>
      <c r="C87" s="10"/>
      <c r="D87" s="10"/>
      <c r="E87" s="10"/>
      <c r="F87" s="10"/>
      <c r="G87" s="10"/>
      <c r="H87" s="10"/>
      <c r="I87" s="17"/>
      <c r="J87" s="17"/>
      <c r="K87" s="17"/>
      <c r="L87" s="10"/>
      <c r="M87" s="10"/>
      <c r="N87" s="17"/>
      <c r="O87" s="10"/>
      <c r="P87" s="10"/>
      <c r="Q87" s="10"/>
    </row>
    <row r="88" spans="1:17" ht="15" customHeight="1" x14ac:dyDescent="0.25">
      <c r="A88" s="10"/>
      <c r="B88" s="12"/>
      <c r="C88" s="10"/>
      <c r="D88" s="10"/>
      <c r="E88" s="12"/>
      <c r="F88" s="10"/>
      <c r="G88" s="10"/>
      <c r="H88" s="10"/>
      <c r="I88" s="10"/>
      <c r="J88" s="10"/>
      <c r="K88" s="10"/>
      <c r="L88" s="10"/>
      <c r="M88" s="10"/>
      <c r="N88" s="10"/>
      <c r="O88" s="10"/>
      <c r="P88" s="10"/>
      <c r="Q88" s="10"/>
    </row>
    <row r="89" spans="1:17" ht="15" customHeight="1" x14ac:dyDescent="0.25">
      <c r="A89" s="10"/>
      <c r="B89" s="10"/>
      <c r="C89" s="10"/>
      <c r="D89" s="10"/>
      <c r="E89" s="10"/>
      <c r="F89" s="10"/>
      <c r="G89" s="10"/>
      <c r="H89" s="10"/>
      <c r="I89" s="10"/>
      <c r="J89" s="10"/>
      <c r="K89" s="10"/>
      <c r="L89" s="10"/>
      <c r="M89" s="10"/>
      <c r="N89" s="10"/>
      <c r="O89" s="10"/>
      <c r="P89" s="10"/>
      <c r="Q89" s="10"/>
    </row>
    <row r="90" spans="1:17" ht="15" customHeight="1" x14ac:dyDescent="0.25">
      <c r="A90" s="10"/>
      <c r="B90" s="10"/>
      <c r="C90" s="10"/>
      <c r="D90" s="10"/>
      <c r="E90" s="10"/>
      <c r="F90" s="13"/>
      <c r="G90" s="14"/>
      <c r="H90" s="10"/>
      <c r="I90" s="15"/>
      <c r="J90" s="15"/>
      <c r="K90" s="15"/>
      <c r="L90" s="10"/>
      <c r="M90" s="10"/>
      <c r="N90" s="15"/>
      <c r="O90" s="10"/>
      <c r="P90" s="10"/>
      <c r="Q90" s="10"/>
    </row>
    <row r="91" spans="1:17" ht="15" customHeight="1" x14ac:dyDescent="0.25">
      <c r="A91" s="10"/>
      <c r="B91" s="10"/>
      <c r="C91" s="10"/>
      <c r="D91" s="10"/>
      <c r="E91" s="10"/>
      <c r="F91" s="13"/>
      <c r="G91" s="10"/>
      <c r="H91" s="10"/>
      <c r="I91" s="15"/>
      <c r="J91" s="15"/>
      <c r="K91" s="15"/>
      <c r="L91" s="10"/>
      <c r="M91" s="15"/>
      <c r="N91" s="10"/>
      <c r="O91" s="15"/>
      <c r="P91" s="10"/>
      <c r="Q91" s="10"/>
    </row>
    <row r="92" spans="1:17" ht="15" customHeight="1" x14ac:dyDescent="0.25">
      <c r="A92" s="10"/>
      <c r="B92" s="10"/>
      <c r="C92" s="10"/>
      <c r="D92" s="10"/>
      <c r="E92" s="10"/>
      <c r="F92" s="13"/>
      <c r="G92" s="14"/>
      <c r="H92" s="10"/>
      <c r="I92" s="15"/>
      <c r="J92" s="15"/>
      <c r="K92" s="15"/>
      <c r="L92" s="10"/>
      <c r="M92" s="10"/>
      <c r="N92" s="15"/>
      <c r="O92" s="10"/>
      <c r="P92" s="10"/>
      <c r="Q92" s="10"/>
    </row>
    <row r="93" spans="1:17" ht="15" customHeight="1" x14ac:dyDescent="0.25">
      <c r="A93" s="10"/>
      <c r="B93" s="10"/>
      <c r="C93" s="10"/>
      <c r="D93" s="10"/>
      <c r="E93" s="10"/>
      <c r="F93" s="13"/>
      <c r="G93" s="10"/>
      <c r="H93" s="10"/>
      <c r="I93" s="15"/>
      <c r="J93" s="15"/>
      <c r="K93" s="15"/>
      <c r="L93" s="10"/>
      <c r="M93" s="15"/>
      <c r="N93" s="10"/>
      <c r="O93" s="15"/>
      <c r="P93" s="10"/>
      <c r="Q93" s="10"/>
    </row>
    <row r="94" spans="1:17" ht="15" customHeight="1" x14ac:dyDescent="0.25">
      <c r="A94" s="10"/>
      <c r="B94" s="10"/>
      <c r="C94" s="10"/>
      <c r="D94" s="10"/>
      <c r="E94" s="10"/>
      <c r="F94" s="13"/>
      <c r="G94" s="14"/>
      <c r="H94" s="10"/>
      <c r="I94" s="15"/>
      <c r="J94" s="15"/>
      <c r="K94" s="15"/>
      <c r="L94" s="10"/>
      <c r="M94" s="10"/>
      <c r="N94" s="15"/>
      <c r="O94" s="10"/>
      <c r="P94" s="10"/>
      <c r="Q94" s="10"/>
    </row>
    <row r="95" spans="1:17" ht="15" customHeight="1" x14ac:dyDescent="0.25">
      <c r="A95" s="10"/>
      <c r="B95" s="10"/>
      <c r="C95" s="10"/>
      <c r="D95" s="10"/>
      <c r="E95" s="10"/>
      <c r="F95" s="13"/>
      <c r="G95" s="10"/>
      <c r="H95" s="10"/>
      <c r="I95" s="15"/>
      <c r="J95" s="15"/>
      <c r="K95" s="15"/>
      <c r="L95" s="10"/>
      <c r="M95" s="15"/>
      <c r="N95" s="10"/>
      <c r="O95" s="15"/>
      <c r="P95" s="10"/>
      <c r="Q95" s="10"/>
    </row>
    <row r="96" spans="1:17" ht="15" customHeight="1" x14ac:dyDescent="0.25">
      <c r="A96" s="10"/>
      <c r="B96" s="10"/>
      <c r="C96" s="10"/>
      <c r="D96" s="10"/>
      <c r="E96" s="10"/>
      <c r="F96" s="13"/>
      <c r="G96" s="14"/>
      <c r="H96" s="10"/>
      <c r="I96" s="15"/>
      <c r="J96" s="15"/>
      <c r="K96" s="15"/>
      <c r="L96" s="10"/>
      <c r="M96" s="10"/>
      <c r="N96" s="15"/>
      <c r="O96" s="10"/>
      <c r="P96" s="10"/>
      <c r="Q96" s="10"/>
    </row>
    <row r="97" spans="1:17" ht="15" customHeight="1" x14ac:dyDescent="0.25">
      <c r="A97" s="10"/>
      <c r="B97" s="10"/>
      <c r="C97" s="10"/>
      <c r="D97" s="10"/>
      <c r="E97" s="10"/>
      <c r="F97" s="13"/>
      <c r="G97" s="10"/>
      <c r="H97" s="10"/>
      <c r="I97" s="15"/>
      <c r="J97" s="15"/>
      <c r="K97" s="15"/>
      <c r="L97" s="10"/>
      <c r="M97" s="15"/>
      <c r="N97" s="10"/>
      <c r="O97" s="15"/>
      <c r="P97" s="10"/>
      <c r="Q97" s="10"/>
    </row>
    <row r="98" spans="1:17" ht="15" customHeight="1" x14ac:dyDescent="0.25">
      <c r="A98" s="10"/>
      <c r="B98" s="10"/>
      <c r="C98" s="10"/>
      <c r="D98" s="10"/>
      <c r="E98" s="10"/>
      <c r="F98" s="13"/>
      <c r="G98" s="14"/>
      <c r="H98" s="10"/>
      <c r="I98" s="15"/>
      <c r="J98" s="15"/>
      <c r="K98" s="15"/>
      <c r="L98" s="10"/>
      <c r="M98" s="10"/>
      <c r="N98" s="15"/>
      <c r="O98" s="10"/>
      <c r="P98" s="10"/>
      <c r="Q98" s="10"/>
    </row>
    <row r="99" spans="1:17" ht="15" customHeight="1" x14ac:dyDescent="0.25">
      <c r="A99" s="10"/>
      <c r="B99" s="10"/>
      <c r="C99" s="10"/>
      <c r="D99" s="10"/>
      <c r="E99" s="10"/>
      <c r="F99" s="13"/>
      <c r="G99" s="10"/>
      <c r="H99" s="10"/>
      <c r="I99" s="15"/>
      <c r="J99" s="15"/>
      <c r="K99" s="15"/>
      <c r="L99" s="10"/>
      <c r="M99" s="15"/>
      <c r="N99" s="10"/>
      <c r="O99" s="15"/>
      <c r="P99" s="10"/>
      <c r="Q99" s="10"/>
    </row>
    <row r="100" spans="1:17" ht="15" customHeight="1" x14ac:dyDescent="0.25">
      <c r="A100" s="10"/>
      <c r="B100" s="10"/>
      <c r="C100" s="10"/>
      <c r="D100" s="10"/>
      <c r="E100" s="10"/>
      <c r="F100" s="13"/>
      <c r="G100" s="14"/>
      <c r="H100" s="10"/>
      <c r="I100" s="15"/>
      <c r="J100" s="15"/>
      <c r="K100" s="15"/>
      <c r="L100" s="10"/>
      <c r="M100" s="10"/>
      <c r="N100" s="15"/>
      <c r="O100" s="10"/>
      <c r="P100" s="10"/>
      <c r="Q100" s="10"/>
    </row>
    <row r="101" spans="1:17" ht="15" customHeight="1" x14ac:dyDescent="0.25">
      <c r="A101" s="10"/>
      <c r="B101" s="10"/>
      <c r="C101" s="10"/>
      <c r="D101" s="10"/>
      <c r="E101" s="10"/>
      <c r="F101" s="13"/>
      <c r="G101" s="10"/>
      <c r="H101" s="10"/>
      <c r="I101" s="15"/>
      <c r="J101" s="15"/>
      <c r="K101" s="15"/>
      <c r="L101" s="10"/>
      <c r="M101" s="15"/>
      <c r="N101" s="10"/>
      <c r="O101" s="15"/>
      <c r="P101" s="10"/>
      <c r="Q101" s="10"/>
    </row>
    <row r="102" spans="1:17" ht="15" customHeight="1" x14ac:dyDescent="0.25">
      <c r="A102" s="10"/>
      <c r="B102" s="10"/>
      <c r="C102" s="10"/>
      <c r="D102" s="10"/>
      <c r="E102" s="10"/>
      <c r="F102" s="13"/>
      <c r="G102" s="14"/>
      <c r="H102" s="10"/>
      <c r="I102" s="15"/>
      <c r="J102" s="15"/>
      <c r="K102" s="15"/>
      <c r="L102" s="10"/>
      <c r="M102" s="10"/>
      <c r="N102" s="15"/>
      <c r="O102" s="10"/>
      <c r="P102" s="10"/>
      <c r="Q102" s="10"/>
    </row>
    <row r="103" spans="1:17" ht="15" customHeight="1" x14ac:dyDescent="0.25">
      <c r="A103" s="10"/>
      <c r="B103" s="10"/>
      <c r="C103" s="10"/>
      <c r="D103" s="10"/>
      <c r="E103" s="10"/>
      <c r="F103" s="13"/>
      <c r="G103" s="10"/>
      <c r="H103" s="10"/>
      <c r="I103" s="15"/>
      <c r="J103" s="15"/>
      <c r="K103" s="15"/>
      <c r="L103" s="10"/>
      <c r="M103" s="15"/>
      <c r="N103" s="10"/>
      <c r="O103" s="15"/>
      <c r="P103" s="10"/>
      <c r="Q103" s="10"/>
    </row>
    <row r="104" spans="1:17" ht="15" customHeight="1" x14ac:dyDescent="0.25">
      <c r="A104" s="10"/>
      <c r="B104" s="10"/>
      <c r="C104" s="10"/>
      <c r="D104" s="10"/>
      <c r="E104" s="10"/>
      <c r="F104" s="13"/>
      <c r="G104" s="14"/>
      <c r="H104" s="10"/>
      <c r="I104" s="15"/>
      <c r="J104" s="15"/>
      <c r="K104" s="15"/>
      <c r="L104" s="10"/>
      <c r="M104" s="10"/>
      <c r="N104" s="15"/>
      <c r="O104" s="10"/>
      <c r="P104" s="10"/>
      <c r="Q104" s="10"/>
    </row>
    <row r="105" spans="1:17" ht="15" customHeight="1" x14ac:dyDescent="0.25">
      <c r="A105" s="10"/>
      <c r="B105" s="10"/>
      <c r="C105" s="10"/>
      <c r="D105" s="10"/>
      <c r="E105" s="10"/>
      <c r="F105" s="13"/>
      <c r="G105" s="10"/>
      <c r="H105" s="10"/>
      <c r="I105" s="15"/>
      <c r="J105" s="15"/>
      <c r="K105" s="15"/>
      <c r="L105" s="10"/>
      <c r="M105" s="15"/>
      <c r="N105" s="10"/>
      <c r="O105" s="15"/>
      <c r="P105" s="10"/>
      <c r="Q105" s="10"/>
    </row>
    <row r="106" spans="1:17" ht="15" customHeight="1" x14ac:dyDescent="0.25">
      <c r="A106" s="10"/>
      <c r="B106" s="10"/>
      <c r="C106" s="10"/>
      <c r="D106" s="10"/>
      <c r="E106" s="10"/>
      <c r="F106" s="13"/>
      <c r="G106" s="14"/>
      <c r="H106" s="10"/>
      <c r="I106" s="15"/>
      <c r="J106" s="15"/>
      <c r="K106" s="15"/>
      <c r="L106" s="10"/>
      <c r="M106" s="10"/>
      <c r="N106" s="15"/>
      <c r="O106" s="10"/>
      <c r="P106" s="10"/>
      <c r="Q106" s="10"/>
    </row>
    <row r="107" spans="1:17" ht="15" customHeight="1" x14ac:dyDescent="0.25">
      <c r="A107" s="10"/>
      <c r="B107" s="10"/>
      <c r="C107" s="10"/>
      <c r="D107" s="10"/>
      <c r="E107" s="10"/>
      <c r="F107" s="13"/>
      <c r="G107" s="10"/>
      <c r="H107" s="10"/>
      <c r="I107" s="15"/>
      <c r="J107" s="15"/>
      <c r="K107" s="15"/>
      <c r="L107" s="10"/>
      <c r="M107" s="15"/>
      <c r="N107" s="10"/>
      <c r="O107" s="15"/>
      <c r="P107" s="10"/>
      <c r="Q107" s="10"/>
    </row>
    <row r="108" spans="1:17" ht="15" customHeight="1" x14ac:dyDescent="0.25">
      <c r="A108" s="10"/>
      <c r="B108" s="10"/>
      <c r="C108" s="10"/>
      <c r="D108" s="10"/>
      <c r="E108" s="10"/>
      <c r="F108" s="13"/>
      <c r="G108" s="14"/>
      <c r="H108" s="10"/>
      <c r="I108" s="15"/>
      <c r="J108" s="15"/>
      <c r="K108" s="15"/>
      <c r="L108" s="10"/>
      <c r="M108" s="10"/>
      <c r="N108" s="15"/>
      <c r="O108" s="10"/>
      <c r="P108" s="10"/>
      <c r="Q108" s="10"/>
    </row>
    <row r="109" spans="1:17" ht="15" customHeight="1" x14ac:dyDescent="0.25">
      <c r="A109" s="10"/>
      <c r="B109" s="10"/>
      <c r="C109" s="10"/>
      <c r="D109" s="10"/>
      <c r="E109" s="10"/>
      <c r="F109" s="13"/>
      <c r="G109" s="10"/>
      <c r="H109" s="10"/>
      <c r="I109" s="15"/>
      <c r="J109" s="15"/>
      <c r="K109" s="15"/>
      <c r="L109" s="10"/>
      <c r="M109" s="15"/>
      <c r="N109" s="10"/>
      <c r="O109" s="15"/>
      <c r="P109" s="10"/>
      <c r="Q109" s="10"/>
    </row>
    <row r="110" spans="1:17" ht="15" customHeight="1" x14ac:dyDescent="0.25">
      <c r="A110" s="10"/>
      <c r="B110" s="10"/>
      <c r="C110" s="10"/>
      <c r="D110" s="10"/>
      <c r="E110" s="10"/>
      <c r="F110" s="13"/>
      <c r="G110" s="14"/>
      <c r="H110" s="10"/>
      <c r="I110" s="15"/>
      <c r="J110" s="15"/>
      <c r="K110" s="15"/>
      <c r="L110" s="10"/>
      <c r="M110" s="10"/>
      <c r="N110" s="15"/>
      <c r="O110" s="10"/>
      <c r="P110" s="10"/>
      <c r="Q110" s="10"/>
    </row>
    <row r="111" spans="1:17" ht="15" customHeight="1" x14ac:dyDescent="0.25">
      <c r="A111" s="10"/>
      <c r="B111" s="10"/>
      <c r="C111" s="10"/>
      <c r="D111" s="10"/>
      <c r="E111" s="10"/>
      <c r="F111" s="13"/>
      <c r="G111" s="10"/>
      <c r="H111" s="10"/>
      <c r="I111" s="15"/>
      <c r="J111" s="15"/>
      <c r="K111" s="15"/>
      <c r="L111" s="10"/>
      <c r="M111" s="15"/>
      <c r="N111" s="10"/>
      <c r="O111" s="15"/>
      <c r="P111" s="10"/>
      <c r="Q111" s="10"/>
    </row>
    <row r="112" spans="1:17" ht="15" customHeight="1" x14ac:dyDescent="0.25">
      <c r="A112" s="10"/>
      <c r="B112" s="10"/>
      <c r="C112" s="10"/>
      <c r="D112" s="10"/>
      <c r="E112" s="10"/>
      <c r="F112" s="13"/>
      <c r="G112" s="14"/>
      <c r="H112" s="10"/>
      <c r="I112" s="15"/>
      <c r="J112" s="15"/>
      <c r="K112" s="15"/>
      <c r="L112" s="10"/>
      <c r="M112" s="10"/>
      <c r="N112" s="15"/>
      <c r="O112" s="10"/>
      <c r="P112" s="10"/>
      <c r="Q112" s="10"/>
    </row>
    <row r="113" spans="1:17" ht="15" customHeight="1" x14ac:dyDescent="0.25">
      <c r="A113" s="10"/>
      <c r="B113" s="10"/>
      <c r="C113" s="10"/>
      <c r="D113" s="10"/>
      <c r="E113" s="10"/>
      <c r="F113" s="13"/>
      <c r="G113" s="10"/>
      <c r="H113" s="10"/>
      <c r="I113" s="15"/>
      <c r="J113" s="15"/>
      <c r="K113" s="15"/>
      <c r="L113" s="10"/>
      <c r="M113" s="15"/>
      <c r="N113" s="10"/>
      <c r="O113" s="15"/>
      <c r="P113" s="10"/>
      <c r="Q113" s="10"/>
    </row>
    <row r="114" spans="1:17" ht="15" customHeight="1" x14ac:dyDescent="0.25">
      <c r="A114" s="10"/>
      <c r="B114" s="10"/>
      <c r="C114" s="10"/>
      <c r="D114" s="10"/>
      <c r="E114" s="10"/>
      <c r="F114" s="13"/>
      <c r="G114" s="14"/>
      <c r="H114" s="10"/>
      <c r="I114" s="15"/>
      <c r="J114" s="15"/>
      <c r="K114" s="15"/>
      <c r="L114" s="10"/>
      <c r="M114" s="10"/>
      <c r="N114" s="15"/>
      <c r="O114" s="10"/>
      <c r="P114" s="10"/>
      <c r="Q114" s="10"/>
    </row>
    <row r="115" spans="1:17" ht="15" customHeight="1" x14ac:dyDescent="0.25">
      <c r="A115" s="10"/>
      <c r="B115" s="10"/>
      <c r="C115" s="10"/>
      <c r="D115" s="10"/>
      <c r="E115" s="10"/>
      <c r="F115" s="13"/>
      <c r="G115" s="10"/>
      <c r="H115" s="10"/>
      <c r="I115" s="15"/>
      <c r="J115" s="15"/>
      <c r="K115" s="15"/>
      <c r="L115" s="10"/>
      <c r="M115" s="15"/>
      <c r="N115" s="10"/>
      <c r="O115" s="15"/>
      <c r="P115" s="10"/>
      <c r="Q115" s="10"/>
    </row>
    <row r="116" spans="1:17" ht="15" customHeight="1" x14ac:dyDescent="0.25">
      <c r="A116" s="10"/>
      <c r="B116" s="10"/>
      <c r="C116" s="10"/>
      <c r="D116" s="10"/>
      <c r="E116" s="10"/>
      <c r="F116" s="13"/>
      <c r="G116" s="14"/>
      <c r="H116" s="10"/>
      <c r="I116" s="15"/>
      <c r="J116" s="15"/>
      <c r="K116" s="15"/>
      <c r="L116" s="10"/>
      <c r="M116" s="10"/>
      <c r="N116" s="15"/>
      <c r="O116" s="10"/>
      <c r="P116" s="10"/>
      <c r="Q116" s="10"/>
    </row>
    <row r="117" spans="1:17" ht="15" customHeight="1" x14ac:dyDescent="0.25">
      <c r="A117" s="10"/>
      <c r="B117" s="10"/>
      <c r="C117" s="10"/>
      <c r="D117" s="10"/>
      <c r="E117" s="10"/>
      <c r="F117" s="13"/>
      <c r="G117" s="10"/>
      <c r="H117" s="10"/>
      <c r="I117" s="15"/>
      <c r="J117" s="15"/>
      <c r="K117" s="15"/>
      <c r="L117" s="10"/>
      <c r="M117" s="15"/>
      <c r="N117" s="10"/>
      <c r="O117" s="15"/>
      <c r="P117" s="10"/>
      <c r="Q117" s="10"/>
    </row>
    <row r="118" spans="1:17" ht="15" customHeight="1" x14ac:dyDescent="0.25">
      <c r="A118" s="10"/>
      <c r="B118" s="10"/>
      <c r="C118" s="10"/>
      <c r="D118" s="10"/>
      <c r="E118" s="10"/>
      <c r="F118" s="13"/>
      <c r="G118" s="14"/>
      <c r="H118" s="10"/>
      <c r="I118" s="15"/>
      <c r="J118" s="15"/>
      <c r="K118" s="15"/>
      <c r="L118" s="10"/>
      <c r="M118" s="10"/>
      <c r="N118" s="15"/>
      <c r="O118" s="10"/>
      <c r="P118" s="10"/>
      <c r="Q118" s="10"/>
    </row>
    <row r="119" spans="1:17" ht="15" customHeight="1" x14ac:dyDescent="0.25">
      <c r="A119" s="10"/>
      <c r="B119" s="10"/>
      <c r="C119" s="10"/>
      <c r="D119" s="10"/>
      <c r="E119" s="10"/>
      <c r="F119" s="13"/>
      <c r="G119" s="10"/>
      <c r="H119" s="10"/>
      <c r="I119" s="15"/>
      <c r="J119" s="15"/>
      <c r="K119" s="15"/>
      <c r="L119" s="10"/>
      <c r="M119" s="15"/>
      <c r="N119" s="10"/>
      <c r="O119" s="15"/>
      <c r="P119" s="10"/>
      <c r="Q119" s="10"/>
    </row>
    <row r="120" spans="1:17" ht="15" customHeight="1" x14ac:dyDescent="0.25">
      <c r="A120" s="10"/>
      <c r="B120" s="10"/>
      <c r="C120" s="10"/>
      <c r="D120" s="10"/>
      <c r="E120" s="10"/>
      <c r="F120" s="13"/>
      <c r="G120" s="14"/>
      <c r="H120" s="10"/>
      <c r="I120" s="15"/>
      <c r="J120" s="15"/>
      <c r="K120" s="15"/>
      <c r="L120" s="10"/>
      <c r="M120" s="10"/>
      <c r="N120" s="15"/>
      <c r="O120" s="10"/>
      <c r="P120" s="10"/>
      <c r="Q120" s="10"/>
    </row>
    <row r="121" spans="1:17" ht="15" customHeight="1" x14ac:dyDescent="0.25">
      <c r="A121" s="10"/>
      <c r="B121" s="10"/>
      <c r="C121" s="10"/>
      <c r="D121" s="10"/>
      <c r="E121" s="10"/>
      <c r="F121" s="13"/>
      <c r="G121" s="10"/>
      <c r="H121" s="10"/>
      <c r="I121" s="15"/>
      <c r="J121" s="15"/>
      <c r="K121" s="15"/>
      <c r="L121" s="10"/>
      <c r="M121" s="15"/>
      <c r="N121" s="10"/>
      <c r="O121" s="15"/>
      <c r="P121" s="10"/>
      <c r="Q121" s="10"/>
    </row>
    <row r="122" spans="1:17" ht="15" customHeight="1" x14ac:dyDescent="0.25">
      <c r="A122" s="10"/>
      <c r="B122" s="10"/>
      <c r="C122" s="10"/>
      <c r="D122" s="10"/>
      <c r="E122" s="10"/>
      <c r="F122" s="13"/>
      <c r="G122" s="14"/>
      <c r="H122" s="10"/>
      <c r="I122" s="15"/>
      <c r="J122" s="15"/>
      <c r="K122" s="15"/>
      <c r="L122" s="10"/>
      <c r="M122" s="10"/>
      <c r="N122" s="15"/>
      <c r="O122" s="10"/>
      <c r="P122" s="10"/>
      <c r="Q122" s="10"/>
    </row>
    <row r="123" spans="1:17" ht="15" customHeight="1" x14ac:dyDescent="0.25">
      <c r="A123" s="10"/>
      <c r="B123" s="10"/>
      <c r="C123" s="10"/>
      <c r="D123" s="10"/>
      <c r="E123" s="10"/>
      <c r="F123" s="13"/>
      <c r="G123" s="10"/>
      <c r="H123" s="10"/>
      <c r="I123" s="15"/>
      <c r="J123" s="15"/>
      <c r="K123" s="15"/>
      <c r="L123" s="10"/>
      <c r="M123" s="15"/>
      <c r="N123" s="10"/>
      <c r="O123" s="15"/>
      <c r="P123" s="10"/>
      <c r="Q123" s="10"/>
    </row>
    <row r="124" spans="1:17" ht="15" customHeight="1" x14ac:dyDescent="0.25">
      <c r="A124" s="10"/>
      <c r="B124" s="10"/>
      <c r="C124" s="10"/>
      <c r="D124" s="10"/>
      <c r="E124" s="10"/>
      <c r="F124" s="13"/>
      <c r="G124" s="14"/>
      <c r="H124" s="10"/>
      <c r="I124" s="15"/>
      <c r="J124" s="15"/>
      <c r="K124" s="15"/>
      <c r="L124" s="10"/>
      <c r="M124" s="10"/>
      <c r="N124" s="15"/>
      <c r="O124" s="10"/>
      <c r="P124" s="10"/>
      <c r="Q124" s="10"/>
    </row>
    <row r="125" spans="1:17" ht="15" customHeight="1" x14ac:dyDescent="0.25">
      <c r="A125" s="10"/>
      <c r="B125" s="10"/>
      <c r="C125" s="10"/>
      <c r="D125" s="10"/>
      <c r="E125" s="10"/>
      <c r="F125" s="13"/>
      <c r="G125" s="10"/>
      <c r="H125" s="10"/>
      <c r="I125" s="15"/>
      <c r="J125" s="15"/>
      <c r="K125" s="15"/>
      <c r="L125" s="10"/>
      <c r="M125" s="15"/>
      <c r="N125" s="10"/>
      <c r="O125" s="15"/>
      <c r="P125" s="10"/>
      <c r="Q125" s="10"/>
    </row>
    <row r="126" spans="1:17" ht="15" customHeight="1" x14ac:dyDescent="0.25">
      <c r="A126" s="10"/>
      <c r="B126" s="10"/>
      <c r="C126" s="10"/>
      <c r="D126" s="10"/>
      <c r="E126" s="10"/>
      <c r="F126" s="13"/>
      <c r="G126" s="14"/>
      <c r="H126" s="10"/>
      <c r="I126" s="15"/>
      <c r="J126" s="15"/>
      <c r="K126" s="15"/>
      <c r="L126" s="10"/>
      <c r="M126" s="10"/>
      <c r="N126" s="15"/>
      <c r="O126" s="10"/>
      <c r="P126" s="10"/>
      <c r="Q126" s="10"/>
    </row>
    <row r="127" spans="1:17" ht="15" customHeight="1" x14ac:dyDescent="0.25">
      <c r="A127" s="10"/>
      <c r="B127" s="10"/>
      <c r="C127" s="10"/>
      <c r="D127" s="10"/>
      <c r="E127" s="10"/>
      <c r="F127" s="13"/>
      <c r="G127" s="10"/>
      <c r="H127" s="10"/>
      <c r="I127" s="15"/>
      <c r="J127" s="15"/>
      <c r="K127" s="15"/>
      <c r="L127" s="10"/>
      <c r="M127" s="15"/>
      <c r="N127" s="10"/>
      <c r="O127" s="15"/>
      <c r="P127" s="10"/>
      <c r="Q127" s="10"/>
    </row>
    <row r="128" spans="1:17" ht="15" customHeight="1" x14ac:dyDescent="0.25">
      <c r="A128" s="10"/>
      <c r="B128" s="10"/>
      <c r="C128" s="10"/>
      <c r="D128" s="10"/>
      <c r="E128" s="10"/>
      <c r="F128" s="13"/>
      <c r="G128" s="14"/>
      <c r="H128" s="10"/>
      <c r="I128" s="15"/>
      <c r="J128" s="15"/>
      <c r="K128" s="15"/>
      <c r="L128" s="10"/>
      <c r="M128" s="10"/>
      <c r="N128" s="15"/>
      <c r="O128" s="10"/>
      <c r="P128" s="10"/>
      <c r="Q128" s="10"/>
    </row>
    <row r="129" spans="1:17" ht="15" customHeight="1" x14ac:dyDescent="0.25">
      <c r="A129" s="10"/>
      <c r="B129" s="10"/>
      <c r="C129" s="10"/>
      <c r="D129" s="10"/>
      <c r="E129" s="10"/>
      <c r="F129" s="13"/>
      <c r="G129" s="10"/>
      <c r="H129" s="10"/>
      <c r="I129" s="15"/>
      <c r="J129" s="15"/>
      <c r="K129" s="15"/>
      <c r="L129" s="10"/>
      <c r="M129" s="15"/>
      <c r="N129" s="10"/>
      <c r="O129" s="15"/>
      <c r="P129" s="10"/>
      <c r="Q129" s="10"/>
    </row>
    <row r="130" spans="1:17" ht="15" customHeight="1" x14ac:dyDescent="0.25">
      <c r="A130" s="10"/>
      <c r="B130" s="10"/>
      <c r="C130" s="10"/>
      <c r="D130" s="10"/>
      <c r="E130" s="10"/>
      <c r="F130" s="13"/>
      <c r="G130" s="14"/>
      <c r="H130" s="10"/>
      <c r="I130" s="15"/>
      <c r="J130" s="15"/>
      <c r="K130" s="15"/>
      <c r="L130" s="10"/>
      <c r="M130" s="10"/>
      <c r="N130" s="15"/>
      <c r="O130" s="10"/>
      <c r="P130" s="10"/>
      <c r="Q130" s="10"/>
    </row>
    <row r="131" spans="1:17" ht="15" customHeight="1" x14ac:dyDescent="0.25">
      <c r="A131" s="10"/>
      <c r="B131" s="10"/>
      <c r="C131" s="10"/>
      <c r="D131" s="10"/>
      <c r="E131" s="10"/>
      <c r="F131" s="13"/>
      <c r="G131" s="10"/>
      <c r="H131" s="10"/>
      <c r="I131" s="15"/>
      <c r="J131" s="15"/>
      <c r="K131" s="15"/>
      <c r="L131" s="10"/>
      <c r="M131" s="15"/>
      <c r="N131" s="10"/>
      <c r="O131" s="15"/>
      <c r="P131" s="10"/>
      <c r="Q131" s="10"/>
    </row>
    <row r="132" spans="1:17" ht="15" customHeight="1" x14ac:dyDescent="0.25">
      <c r="A132" s="10"/>
      <c r="B132" s="10"/>
      <c r="C132" s="10"/>
      <c r="D132" s="10"/>
      <c r="E132" s="10"/>
      <c r="F132" s="13"/>
      <c r="G132" s="14"/>
      <c r="H132" s="10"/>
      <c r="I132" s="15"/>
      <c r="J132" s="15"/>
      <c r="K132" s="15"/>
      <c r="L132" s="10"/>
      <c r="M132" s="10"/>
      <c r="N132" s="15"/>
      <c r="O132" s="10"/>
      <c r="P132" s="10"/>
      <c r="Q132" s="10"/>
    </row>
    <row r="133" spans="1:17" ht="15" customHeight="1" x14ac:dyDescent="0.25">
      <c r="A133" s="10"/>
      <c r="B133" s="10"/>
      <c r="C133" s="10"/>
      <c r="D133" s="10"/>
      <c r="E133" s="10"/>
      <c r="F133" s="13"/>
      <c r="G133" s="10"/>
      <c r="H133" s="10"/>
      <c r="I133" s="15"/>
      <c r="J133" s="15"/>
      <c r="K133" s="15"/>
      <c r="L133" s="10"/>
      <c r="M133" s="15"/>
      <c r="N133" s="10"/>
      <c r="O133" s="15"/>
      <c r="P133" s="10"/>
      <c r="Q133" s="10"/>
    </row>
    <row r="134" spans="1:17" ht="15" customHeight="1" x14ac:dyDescent="0.25">
      <c r="A134" s="10"/>
      <c r="B134" s="10"/>
      <c r="C134" s="10"/>
      <c r="D134" s="10"/>
      <c r="E134" s="10"/>
      <c r="F134" s="13"/>
      <c r="G134" s="14"/>
      <c r="H134" s="10"/>
      <c r="I134" s="15"/>
      <c r="J134" s="15"/>
      <c r="K134" s="15"/>
      <c r="L134" s="10"/>
      <c r="M134" s="10"/>
      <c r="N134" s="15"/>
      <c r="O134" s="10"/>
      <c r="P134" s="10"/>
      <c r="Q134" s="10"/>
    </row>
    <row r="135" spans="1:17" ht="15" customHeight="1" x14ac:dyDescent="0.25">
      <c r="A135" s="10"/>
      <c r="B135" s="10"/>
      <c r="C135" s="10"/>
      <c r="D135" s="10"/>
      <c r="E135" s="10"/>
      <c r="F135" s="13"/>
      <c r="G135" s="10"/>
      <c r="H135" s="10"/>
      <c r="I135" s="15"/>
      <c r="J135" s="15"/>
      <c r="K135" s="15"/>
      <c r="L135" s="10"/>
      <c r="M135" s="15"/>
      <c r="N135" s="10"/>
      <c r="O135" s="15"/>
      <c r="P135" s="10"/>
      <c r="Q135" s="10"/>
    </row>
    <row r="136" spans="1:17" ht="15" customHeight="1" x14ac:dyDescent="0.25">
      <c r="A136" s="10"/>
      <c r="B136" s="10"/>
      <c r="C136" s="10"/>
      <c r="D136" s="10"/>
      <c r="E136" s="10"/>
      <c r="F136" s="13"/>
      <c r="G136" s="14"/>
      <c r="H136" s="10"/>
      <c r="I136" s="15"/>
      <c r="J136" s="15"/>
      <c r="K136" s="15"/>
      <c r="L136" s="10"/>
      <c r="M136" s="10"/>
      <c r="N136" s="15"/>
      <c r="O136" s="10"/>
      <c r="P136" s="10"/>
      <c r="Q136" s="10"/>
    </row>
    <row r="137" spans="1:17" ht="15" customHeight="1" x14ac:dyDescent="0.25">
      <c r="A137" s="10"/>
      <c r="B137" s="10"/>
      <c r="C137" s="10"/>
      <c r="D137" s="10"/>
      <c r="E137" s="10"/>
      <c r="F137" s="13"/>
      <c r="G137" s="10"/>
      <c r="H137" s="10"/>
      <c r="I137" s="15"/>
      <c r="J137" s="15"/>
      <c r="K137" s="15"/>
      <c r="L137" s="10"/>
      <c r="M137" s="15"/>
      <c r="N137" s="10"/>
      <c r="O137" s="15"/>
      <c r="P137" s="10"/>
      <c r="Q137" s="10"/>
    </row>
    <row r="138" spans="1:17" ht="15" customHeight="1" x14ac:dyDescent="0.25">
      <c r="A138" s="10"/>
      <c r="B138" s="10"/>
      <c r="C138" s="10"/>
      <c r="D138" s="10"/>
      <c r="E138" s="10"/>
      <c r="F138" s="13"/>
      <c r="G138" s="14"/>
      <c r="H138" s="10"/>
      <c r="I138" s="15"/>
      <c r="J138" s="15"/>
      <c r="K138" s="15"/>
      <c r="L138" s="10"/>
      <c r="M138" s="10"/>
      <c r="N138" s="15"/>
      <c r="O138" s="10"/>
      <c r="P138" s="10"/>
      <c r="Q138" s="10"/>
    </row>
    <row r="139" spans="1:17" ht="15" customHeight="1" x14ac:dyDescent="0.25">
      <c r="A139" s="10"/>
      <c r="B139" s="10"/>
      <c r="C139" s="10"/>
      <c r="D139" s="10"/>
      <c r="E139" s="10"/>
      <c r="F139" s="13"/>
      <c r="G139" s="10"/>
      <c r="H139" s="10"/>
      <c r="I139" s="15"/>
      <c r="J139" s="15"/>
      <c r="K139" s="15"/>
      <c r="L139" s="10"/>
      <c r="M139" s="15"/>
      <c r="N139" s="10"/>
      <c r="O139" s="15"/>
      <c r="P139" s="10"/>
      <c r="Q139" s="10"/>
    </row>
    <row r="140" spans="1:17" ht="15" customHeight="1" x14ac:dyDescent="0.25">
      <c r="A140" s="10"/>
      <c r="B140" s="10"/>
      <c r="C140" s="10"/>
      <c r="D140" s="10"/>
      <c r="E140" s="10"/>
      <c r="F140" s="13"/>
      <c r="G140" s="14"/>
      <c r="H140" s="10"/>
      <c r="I140" s="15"/>
      <c r="J140" s="15"/>
      <c r="K140" s="15"/>
      <c r="L140" s="10"/>
      <c r="M140" s="10"/>
      <c r="N140" s="15"/>
      <c r="O140" s="10"/>
      <c r="P140" s="10"/>
      <c r="Q140" s="10"/>
    </row>
    <row r="141" spans="1:17" ht="15" customHeight="1" x14ac:dyDescent="0.25">
      <c r="A141" s="10"/>
      <c r="B141" s="10"/>
      <c r="C141" s="10"/>
      <c r="D141" s="10"/>
      <c r="E141" s="10"/>
      <c r="F141" s="13"/>
      <c r="G141" s="10"/>
      <c r="H141" s="10"/>
      <c r="I141" s="15"/>
      <c r="J141" s="15"/>
      <c r="K141" s="15"/>
      <c r="L141" s="10"/>
      <c r="M141" s="15"/>
      <c r="N141" s="10"/>
      <c r="O141" s="15"/>
      <c r="P141" s="10"/>
      <c r="Q141" s="10"/>
    </row>
    <row r="142" spans="1:17" ht="15" customHeight="1" x14ac:dyDescent="0.25">
      <c r="A142" s="10"/>
      <c r="B142" s="10"/>
      <c r="C142" s="10"/>
      <c r="D142" s="10"/>
      <c r="E142" s="10"/>
      <c r="F142" s="13"/>
      <c r="G142" s="14"/>
      <c r="H142" s="10"/>
      <c r="I142" s="15"/>
      <c r="J142" s="15"/>
      <c r="K142" s="15"/>
      <c r="L142" s="10"/>
      <c r="M142" s="10"/>
      <c r="N142" s="15"/>
      <c r="O142" s="10"/>
      <c r="P142" s="10"/>
      <c r="Q142" s="10"/>
    </row>
    <row r="143" spans="1:17" ht="15" customHeight="1" x14ac:dyDescent="0.25">
      <c r="A143" s="10"/>
      <c r="B143" s="10"/>
      <c r="C143" s="10"/>
      <c r="D143" s="10"/>
      <c r="E143" s="10"/>
      <c r="F143" s="13"/>
      <c r="G143" s="10"/>
      <c r="H143" s="10"/>
      <c r="I143" s="15"/>
      <c r="J143" s="15"/>
      <c r="K143" s="15"/>
      <c r="L143" s="10"/>
      <c r="M143" s="15"/>
      <c r="N143" s="10"/>
      <c r="O143" s="15"/>
      <c r="P143" s="10"/>
      <c r="Q143" s="10"/>
    </row>
    <row r="144" spans="1:17" ht="15" customHeight="1" x14ac:dyDescent="0.25">
      <c r="A144" s="10"/>
      <c r="B144" s="10"/>
      <c r="C144" s="10"/>
      <c r="D144" s="10"/>
      <c r="E144" s="10"/>
      <c r="F144" s="13"/>
      <c r="G144" s="14"/>
      <c r="H144" s="10"/>
      <c r="I144" s="15"/>
      <c r="J144" s="15"/>
      <c r="K144" s="15"/>
      <c r="L144" s="10"/>
      <c r="M144" s="10"/>
      <c r="N144" s="15"/>
      <c r="O144" s="10"/>
      <c r="P144" s="10"/>
      <c r="Q144" s="10"/>
    </row>
    <row r="145" spans="1:17" ht="15" customHeight="1" x14ac:dyDescent="0.25">
      <c r="A145" s="10"/>
      <c r="B145" s="10"/>
      <c r="C145" s="10"/>
      <c r="D145" s="10"/>
      <c r="E145" s="10"/>
      <c r="F145" s="13"/>
      <c r="G145" s="10"/>
      <c r="H145" s="10"/>
      <c r="I145" s="15"/>
      <c r="J145" s="15"/>
      <c r="K145" s="15"/>
      <c r="L145" s="10"/>
      <c r="M145" s="15"/>
      <c r="N145" s="10"/>
      <c r="O145" s="15"/>
      <c r="P145" s="10"/>
      <c r="Q145" s="10"/>
    </row>
    <row r="146" spans="1:17" ht="15" customHeight="1" x14ac:dyDescent="0.25">
      <c r="A146" s="10"/>
      <c r="B146" s="10"/>
      <c r="C146" s="10"/>
      <c r="D146" s="10"/>
      <c r="E146" s="10"/>
      <c r="F146" s="13"/>
      <c r="G146" s="14"/>
      <c r="H146" s="10"/>
      <c r="I146" s="15"/>
      <c r="J146" s="15"/>
      <c r="K146" s="15"/>
      <c r="L146" s="10"/>
      <c r="M146" s="10"/>
      <c r="N146" s="15"/>
      <c r="O146" s="10"/>
      <c r="P146" s="10"/>
      <c r="Q146" s="10"/>
    </row>
    <row r="147" spans="1:17" ht="15" customHeight="1" x14ac:dyDescent="0.25">
      <c r="A147" s="10"/>
      <c r="B147" s="10"/>
      <c r="C147" s="10"/>
      <c r="D147" s="10"/>
      <c r="E147" s="10"/>
      <c r="F147" s="13"/>
      <c r="G147" s="10"/>
      <c r="H147" s="10"/>
      <c r="I147" s="15"/>
      <c r="J147" s="15"/>
      <c r="K147" s="15"/>
      <c r="L147" s="10"/>
      <c r="M147" s="15"/>
      <c r="N147" s="10"/>
      <c r="O147" s="15"/>
      <c r="P147" s="10"/>
      <c r="Q147" s="10"/>
    </row>
    <row r="148" spans="1:17" ht="15" customHeight="1" x14ac:dyDescent="0.25">
      <c r="A148" s="10"/>
      <c r="B148" s="10"/>
      <c r="C148" s="10"/>
      <c r="D148" s="10"/>
      <c r="E148" s="10"/>
      <c r="F148" s="13"/>
      <c r="G148" s="14"/>
      <c r="H148" s="10"/>
      <c r="I148" s="15"/>
      <c r="J148" s="15"/>
      <c r="K148" s="15"/>
      <c r="L148" s="10"/>
      <c r="M148" s="10"/>
      <c r="N148" s="15"/>
      <c r="O148" s="10"/>
      <c r="P148" s="10"/>
      <c r="Q148" s="10"/>
    </row>
    <row r="149" spans="1:17" ht="15" customHeight="1" x14ac:dyDescent="0.25">
      <c r="A149" s="10"/>
      <c r="B149" s="10"/>
      <c r="C149" s="10"/>
      <c r="D149" s="10"/>
      <c r="E149" s="10"/>
      <c r="F149" s="13"/>
      <c r="G149" s="10"/>
      <c r="H149" s="10"/>
      <c r="I149" s="15"/>
      <c r="J149" s="15"/>
      <c r="K149" s="15"/>
      <c r="L149" s="10"/>
      <c r="M149" s="15"/>
      <c r="N149" s="10"/>
      <c r="O149" s="15"/>
      <c r="P149" s="10"/>
      <c r="Q149" s="10"/>
    </row>
    <row r="150" spans="1:17" ht="15" customHeight="1" x14ac:dyDescent="0.25">
      <c r="A150" s="10"/>
      <c r="B150" s="10"/>
      <c r="C150" s="10"/>
      <c r="D150" s="12"/>
      <c r="E150" s="12"/>
      <c r="F150" s="10"/>
      <c r="G150" s="10"/>
      <c r="H150" s="12"/>
      <c r="I150" s="16"/>
      <c r="J150" s="16"/>
      <c r="K150" s="16"/>
      <c r="L150" s="18"/>
      <c r="M150" s="10"/>
      <c r="N150" s="17"/>
      <c r="O150" s="10"/>
      <c r="P150" s="10"/>
      <c r="Q150" s="10"/>
    </row>
    <row r="151" spans="1:17" ht="15" customHeight="1" x14ac:dyDescent="0.25">
      <c r="A151" s="10"/>
      <c r="B151" s="10"/>
      <c r="C151" s="10"/>
      <c r="D151" s="10"/>
      <c r="E151" s="10"/>
      <c r="F151" s="10"/>
      <c r="G151" s="10"/>
      <c r="H151" s="10"/>
      <c r="I151" s="17"/>
      <c r="J151" s="17"/>
      <c r="K151" s="17"/>
      <c r="L151" s="10"/>
      <c r="M151" s="10"/>
      <c r="N151" s="17"/>
      <c r="O151" s="10"/>
      <c r="P151" s="10"/>
      <c r="Q151" s="10"/>
    </row>
    <row r="152" spans="1:17" ht="15" customHeight="1" x14ac:dyDescent="0.25">
      <c r="A152" s="10"/>
      <c r="B152" s="12"/>
      <c r="C152" s="10"/>
      <c r="D152" s="10"/>
      <c r="E152" s="12"/>
      <c r="F152" s="10"/>
      <c r="G152" s="10"/>
      <c r="H152" s="10"/>
      <c r="I152" s="10"/>
      <c r="J152" s="10"/>
      <c r="K152" s="10"/>
      <c r="L152" s="10"/>
      <c r="M152" s="10"/>
      <c r="N152" s="10"/>
      <c r="O152" s="10"/>
      <c r="P152" s="10"/>
      <c r="Q152" s="10"/>
    </row>
    <row r="153" spans="1:17" ht="15" customHeight="1" x14ac:dyDescent="0.25">
      <c r="A153" s="10"/>
      <c r="B153" s="10"/>
      <c r="C153" s="10"/>
      <c r="D153" s="10"/>
      <c r="E153" s="10"/>
      <c r="F153" s="10"/>
      <c r="G153" s="10"/>
      <c r="H153" s="10"/>
      <c r="I153" s="10"/>
      <c r="J153" s="10"/>
      <c r="K153" s="10"/>
      <c r="L153" s="10"/>
      <c r="M153" s="10"/>
      <c r="N153" s="10"/>
      <c r="O153" s="10"/>
      <c r="P153" s="10"/>
      <c r="Q153" s="10"/>
    </row>
    <row r="154" spans="1:17" ht="15" customHeight="1" x14ac:dyDescent="0.25">
      <c r="A154" s="10"/>
      <c r="B154" s="10"/>
      <c r="C154" s="10"/>
      <c r="D154" s="10"/>
      <c r="E154" s="10"/>
      <c r="F154" s="13"/>
      <c r="G154" s="14"/>
      <c r="H154" s="10"/>
      <c r="I154" s="15"/>
      <c r="J154" s="15"/>
      <c r="K154" s="15"/>
      <c r="L154" s="10"/>
      <c r="M154" s="10"/>
      <c r="N154" s="15"/>
      <c r="O154" s="10"/>
      <c r="P154" s="10"/>
      <c r="Q154" s="10"/>
    </row>
    <row r="155" spans="1:17" ht="15" customHeight="1" x14ac:dyDescent="0.25">
      <c r="A155" s="10"/>
      <c r="B155" s="10"/>
      <c r="C155" s="10"/>
      <c r="D155" s="10"/>
      <c r="E155" s="10"/>
      <c r="F155" s="13"/>
      <c r="G155" s="10"/>
      <c r="H155" s="10"/>
      <c r="I155" s="15"/>
      <c r="J155" s="15"/>
      <c r="K155" s="15"/>
      <c r="L155" s="10"/>
      <c r="M155" s="15"/>
      <c r="N155" s="10"/>
      <c r="O155" s="15"/>
      <c r="P155" s="10"/>
      <c r="Q155" s="10"/>
    </row>
    <row r="156" spans="1:17" ht="15" customHeight="1" x14ac:dyDescent="0.25">
      <c r="A156" s="10"/>
      <c r="B156" s="10"/>
      <c r="C156" s="10"/>
      <c r="D156" s="10"/>
      <c r="E156" s="10"/>
      <c r="F156" s="13"/>
      <c r="G156" s="14"/>
      <c r="H156" s="10"/>
      <c r="I156" s="15"/>
      <c r="J156" s="15"/>
      <c r="K156" s="15"/>
      <c r="L156" s="10"/>
      <c r="M156" s="10"/>
      <c r="N156" s="15"/>
      <c r="O156" s="10"/>
      <c r="P156" s="10"/>
      <c r="Q156" s="10"/>
    </row>
    <row r="157" spans="1:17" ht="15" customHeight="1" x14ac:dyDescent="0.25">
      <c r="A157" s="10"/>
      <c r="B157" s="10"/>
      <c r="C157" s="10"/>
      <c r="D157" s="10"/>
      <c r="E157" s="10"/>
      <c r="F157" s="13"/>
      <c r="G157" s="10"/>
      <c r="H157" s="10"/>
      <c r="I157" s="15"/>
      <c r="J157" s="15"/>
      <c r="K157" s="15"/>
      <c r="L157" s="10"/>
      <c r="M157" s="15"/>
      <c r="N157" s="10"/>
      <c r="O157" s="15"/>
      <c r="P157" s="10"/>
      <c r="Q157" s="10"/>
    </row>
    <row r="158" spans="1:17" ht="15" customHeight="1" x14ac:dyDescent="0.25">
      <c r="A158" s="10"/>
      <c r="B158" s="10"/>
      <c r="C158" s="10"/>
      <c r="D158" s="10"/>
      <c r="E158" s="10"/>
      <c r="F158" s="13"/>
      <c r="G158" s="14"/>
      <c r="H158" s="10"/>
      <c r="I158" s="15"/>
      <c r="J158" s="15"/>
      <c r="K158" s="15"/>
      <c r="L158" s="10"/>
      <c r="M158" s="10"/>
      <c r="N158" s="15"/>
      <c r="O158" s="10"/>
      <c r="P158" s="10"/>
      <c r="Q158" s="10"/>
    </row>
    <row r="159" spans="1:17" ht="15" customHeight="1" x14ac:dyDescent="0.25">
      <c r="A159" s="10"/>
      <c r="B159" s="10"/>
      <c r="C159" s="10"/>
      <c r="D159" s="10"/>
      <c r="E159" s="10"/>
      <c r="F159" s="13"/>
      <c r="G159" s="10"/>
      <c r="H159" s="10"/>
      <c r="I159" s="15"/>
      <c r="J159" s="15"/>
      <c r="K159" s="15"/>
      <c r="L159" s="10"/>
      <c r="M159" s="15"/>
      <c r="N159" s="10"/>
      <c r="O159" s="15"/>
      <c r="P159" s="10"/>
      <c r="Q159" s="10"/>
    </row>
    <row r="160" spans="1:17" ht="15" customHeight="1" x14ac:dyDescent="0.25">
      <c r="A160" s="10"/>
      <c r="B160" s="10"/>
      <c r="C160" s="10"/>
      <c r="D160" s="10"/>
      <c r="E160" s="10"/>
      <c r="F160" s="13"/>
      <c r="G160" s="14"/>
      <c r="H160" s="10"/>
      <c r="I160" s="15"/>
      <c r="J160" s="15"/>
      <c r="K160" s="15"/>
      <c r="L160" s="10"/>
      <c r="M160" s="10"/>
      <c r="N160" s="15"/>
      <c r="O160" s="10"/>
      <c r="P160" s="10"/>
      <c r="Q160" s="10"/>
    </row>
    <row r="161" spans="1:17" ht="15" customHeight="1" x14ac:dyDescent="0.25">
      <c r="A161" s="10"/>
      <c r="B161" s="10"/>
      <c r="C161" s="10"/>
      <c r="D161" s="10"/>
      <c r="E161" s="10"/>
      <c r="F161" s="13"/>
      <c r="G161" s="10"/>
      <c r="H161" s="10"/>
      <c r="I161" s="15"/>
      <c r="J161" s="15"/>
      <c r="K161" s="15"/>
      <c r="L161" s="10"/>
      <c r="M161" s="15"/>
      <c r="N161" s="10"/>
      <c r="O161" s="15"/>
      <c r="P161" s="10"/>
      <c r="Q161" s="10"/>
    </row>
    <row r="162" spans="1:17" ht="15" customHeight="1" x14ac:dyDescent="0.25">
      <c r="A162" s="10"/>
      <c r="B162" s="10"/>
      <c r="C162" s="10"/>
      <c r="D162" s="12"/>
      <c r="E162" s="12"/>
      <c r="F162" s="10"/>
      <c r="G162" s="10"/>
      <c r="H162" s="12"/>
      <c r="I162" s="16"/>
      <c r="J162" s="16"/>
      <c r="K162" s="16"/>
      <c r="L162" s="18"/>
      <c r="M162" s="10"/>
      <c r="N162" s="17"/>
      <c r="O162" s="10"/>
      <c r="P162" s="10"/>
      <c r="Q162" s="10"/>
    </row>
    <row r="163" spans="1:17" ht="15" customHeight="1" x14ac:dyDescent="0.25">
      <c r="A163" s="10"/>
      <c r="B163" s="10"/>
      <c r="C163" s="10"/>
      <c r="D163" s="10"/>
      <c r="E163" s="10"/>
      <c r="F163" s="10"/>
      <c r="G163" s="10"/>
      <c r="H163" s="10"/>
      <c r="I163" s="17"/>
      <c r="J163" s="17"/>
      <c r="K163" s="17"/>
      <c r="L163" s="10"/>
      <c r="M163" s="10"/>
      <c r="N163" s="17"/>
      <c r="O163" s="10"/>
      <c r="P163" s="10"/>
      <c r="Q163" s="10"/>
    </row>
    <row r="164" spans="1:17" ht="15" customHeight="1" x14ac:dyDescent="0.25">
      <c r="A164" s="10"/>
      <c r="B164" s="12"/>
      <c r="C164" s="10"/>
      <c r="D164" s="10"/>
      <c r="E164" s="12"/>
      <c r="F164" s="10"/>
      <c r="G164" s="10"/>
      <c r="H164" s="10"/>
      <c r="I164" s="10"/>
      <c r="J164" s="10"/>
      <c r="K164" s="10"/>
      <c r="L164" s="10"/>
      <c r="M164" s="10"/>
      <c r="N164" s="10"/>
      <c r="O164" s="10"/>
      <c r="P164" s="10"/>
      <c r="Q164" s="10"/>
    </row>
    <row r="165" spans="1:17" ht="15" customHeight="1" x14ac:dyDescent="0.25">
      <c r="A165" s="10"/>
      <c r="B165" s="10"/>
      <c r="C165" s="10"/>
      <c r="D165" s="10"/>
      <c r="E165" s="10"/>
      <c r="F165" s="10"/>
      <c r="G165" s="10"/>
      <c r="H165" s="10"/>
      <c r="I165" s="10"/>
      <c r="J165" s="10"/>
      <c r="K165" s="10"/>
      <c r="L165" s="10"/>
      <c r="M165" s="10"/>
      <c r="N165" s="10"/>
      <c r="O165" s="10"/>
      <c r="P165" s="10"/>
      <c r="Q165" s="10"/>
    </row>
    <row r="166" spans="1:17" ht="15" customHeight="1" x14ac:dyDescent="0.25">
      <c r="A166" s="10"/>
      <c r="B166" s="10"/>
      <c r="C166" s="10"/>
      <c r="D166" s="10"/>
      <c r="E166" s="10"/>
      <c r="F166" s="13"/>
      <c r="G166" s="14"/>
      <c r="H166" s="10"/>
      <c r="I166" s="15"/>
      <c r="J166" s="15"/>
      <c r="K166" s="15"/>
      <c r="L166" s="10"/>
      <c r="M166" s="10"/>
      <c r="N166" s="15"/>
      <c r="O166" s="10"/>
      <c r="P166" s="10"/>
      <c r="Q166" s="10"/>
    </row>
    <row r="167" spans="1:17" ht="15" customHeight="1" x14ac:dyDescent="0.25">
      <c r="A167" s="10"/>
      <c r="B167" s="10"/>
      <c r="C167" s="10"/>
      <c r="D167" s="10"/>
      <c r="E167" s="10"/>
      <c r="F167" s="13"/>
      <c r="G167" s="10"/>
      <c r="H167" s="10"/>
      <c r="I167" s="15"/>
      <c r="J167" s="15"/>
      <c r="K167" s="15"/>
      <c r="L167" s="10"/>
      <c r="M167" s="15"/>
      <c r="N167" s="10"/>
      <c r="O167" s="15"/>
      <c r="P167" s="10"/>
      <c r="Q167" s="10"/>
    </row>
    <row r="168" spans="1:17" ht="15" customHeight="1" x14ac:dyDescent="0.25">
      <c r="A168" s="10"/>
      <c r="B168" s="10"/>
      <c r="C168" s="10"/>
      <c r="D168" s="10"/>
      <c r="E168" s="10"/>
      <c r="F168" s="13"/>
      <c r="G168" s="14"/>
      <c r="H168" s="10"/>
      <c r="I168" s="15"/>
      <c r="J168" s="15"/>
      <c r="K168" s="15"/>
      <c r="L168" s="10"/>
      <c r="M168" s="10"/>
      <c r="N168" s="15"/>
      <c r="O168" s="10"/>
      <c r="P168" s="10"/>
      <c r="Q168" s="10"/>
    </row>
    <row r="169" spans="1:17" ht="15" customHeight="1" x14ac:dyDescent="0.25">
      <c r="A169" s="10"/>
      <c r="B169" s="10"/>
      <c r="C169" s="10"/>
      <c r="D169" s="10"/>
      <c r="E169" s="10"/>
      <c r="F169" s="13"/>
      <c r="G169" s="10"/>
      <c r="H169" s="10"/>
      <c r="I169" s="15"/>
      <c r="J169" s="15"/>
      <c r="K169" s="15"/>
      <c r="L169" s="10"/>
      <c r="M169" s="15"/>
      <c r="N169" s="10"/>
      <c r="O169" s="15"/>
      <c r="P169" s="10"/>
      <c r="Q169" s="10"/>
    </row>
    <row r="170" spans="1:17" ht="15" customHeight="1" x14ac:dyDescent="0.25">
      <c r="A170" s="10"/>
      <c r="B170" s="10"/>
      <c r="C170" s="10"/>
      <c r="D170" s="10"/>
      <c r="E170" s="10"/>
      <c r="F170" s="13"/>
      <c r="G170" s="14"/>
      <c r="H170" s="10"/>
      <c r="I170" s="15"/>
      <c r="J170" s="15"/>
      <c r="K170" s="15"/>
      <c r="L170" s="10"/>
      <c r="M170" s="10"/>
      <c r="N170" s="15"/>
      <c r="O170" s="10"/>
      <c r="P170" s="10"/>
      <c r="Q170" s="10"/>
    </row>
    <row r="171" spans="1:17" ht="15" customHeight="1" x14ac:dyDescent="0.25">
      <c r="A171" s="10"/>
      <c r="B171" s="10"/>
      <c r="C171" s="10"/>
      <c r="D171" s="10"/>
      <c r="E171" s="10"/>
      <c r="F171" s="13"/>
      <c r="G171" s="10"/>
      <c r="H171" s="10"/>
      <c r="I171" s="15"/>
      <c r="J171" s="15"/>
      <c r="K171" s="15"/>
      <c r="L171" s="10"/>
      <c r="M171" s="15"/>
      <c r="N171" s="10"/>
      <c r="O171" s="15"/>
      <c r="P171" s="10"/>
      <c r="Q171" s="10"/>
    </row>
    <row r="172" spans="1:17" ht="15" customHeight="1" x14ac:dyDescent="0.25">
      <c r="A172" s="10"/>
      <c r="B172" s="10"/>
      <c r="C172" s="10"/>
      <c r="D172" s="10"/>
      <c r="E172" s="10"/>
      <c r="F172" s="13"/>
      <c r="G172" s="14"/>
      <c r="H172" s="10"/>
      <c r="I172" s="15"/>
      <c r="J172" s="15"/>
      <c r="K172" s="15"/>
      <c r="L172" s="10"/>
      <c r="M172" s="10"/>
      <c r="N172" s="15"/>
      <c r="O172" s="10"/>
      <c r="P172" s="10"/>
      <c r="Q172" s="10"/>
    </row>
    <row r="173" spans="1:17" ht="15" customHeight="1" x14ac:dyDescent="0.25">
      <c r="A173" s="10"/>
      <c r="B173" s="10"/>
      <c r="C173" s="10"/>
      <c r="D173" s="10"/>
      <c r="E173" s="10"/>
      <c r="F173" s="13"/>
      <c r="G173" s="10"/>
      <c r="H173" s="10"/>
      <c r="I173" s="15"/>
      <c r="J173" s="15"/>
      <c r="K173" s="15"/>
      <c r="L173" s="10"/>
      <c r="M173" s="15"/>
      <c r="N173" s="10"/>
      <c r="O173" s="15"/>
      <c r="P173" s="10"/>
      <c r="Q173" s="10"/>
    </row>
    <row r="174" spans="1:17" ht="15" customHeight="1" x14ac:dyDescent="0.25">
      <c r="A174" s="10"/>
      <c r="B174" s="10"/>
      <c r="C174" s="10"/>
      <c r="D174" s="10"/>
      <c r="E174" s="10"/>
      <c r="F174" s="13"/>
      <c r="G174" s="14"/>
      <c r="H174" s="10"/>
      <c r="I174" s="15"/>
      <c r="J174" s="15"/>
      <c r="K174" s="15"/>
      <c r="L174" s="10"/>
      <c r="M174" s="10"/>
      <c r="N174" s="15"/>
      <c r="O174" s="10"/>
      <c r="P174" s="10"/>
      <c r="Q174" s="10"/>
    </row>
    <row r="175" spans="1:17" ht="15" customHeight="1" x14ac:dyDescent="0.25">
      <c r="A175" s="10"/>
      <c r="B175" s="10"/>
      <c r="C175" s="10"/>
      <c r="D175" s="10"/>
      <c r="E175" s="10"/>
      <c r="F175" s="13"/>
      <c r="G175" s="10"/>
      <c r="H175" s="10"/>
      <c r="I175" s="15"/>
      <c r="J175" s="15"/>
      <c r="K175" s="15"/>
      <c r="L175" s="10"/>
      <c r="M175" s="15"/>
      <c r="N175" s="10"/>
      <c r="O175" s="15"/>
      <c r="P175" s="10"/>
      <c r="Q175" s="10"/>
    </row>
    <row r="176" spans="1:17" ht="15" customHeight="1" x14ac:dyDescent="0.25">
      <c r="A176" s="10"/>
      <c r="B176" s="10"/>
      <c r="C176" s="10"/>
      <c r="D176" s="10"/>
      <c r="E176" s="10"/>
      <c r="F176" s="13"/>
      <c r="G176" s="14"/>
      <c r="H176" s="10"/>
      <c r="I176" s="15"/>
      <c r="J176" s="15"/>
      <c r="K176" s="15"/>
      <c r="L176" s="10"/>
      <c r="M176" s="10"/>
      <c r="N176" s="15"/>
      <c r="O176" s="10"/>
      <c r="P176" s="10"/>
      <c r="Q176" s="10"/>
    </row>
    <row r="177" spans="1:17" ht="15" customHeight="1" x14ac:dyDescent="0.25">
      <c r="A177" s="10"/>
      <c r="B177" s="10"/>
      <c r="C177" s="10"/>
      <c r="D177" s="10"/>
      <c r="E177" s="10"/>
      <c r="F177" s="13"/>
      <c r="G177" s="10"/>
      <c r="H177" s="10"/>
      <c r="I177" s="15"/>
      <c r="J177" s="15"/>
      <c r="K177" s="15"/>
      <c r="L177" s="10"/>
      <c r="M177" s="15"/>
      <c r="N177" s="10"/>
      <c r="O177" s="15"/>
      <c r="P177" s="10"/>
      <c r="Q177" s="10"/>
    </row>
    <row r="178" spans="1:17" ht="15" customHeight="1" x14ac:dyDescent="0.25">
      <c r="A178" s="10"/>
      <c r="B178" s="10"/>
      <c r="C178" s="10"/>
      <c r="D178" s="10"/>
      <c r="E178" s="10"/>
      <c r="F178" s="13"/>
      <c r="G178" s="14"/>
      <c r="H178" s="10"/>
      <c r="I178" s="15"/>
      <c r="J178" s="15"/>
      <c r="K178" s="15"/>
      <c r="L178" s="10"/>
      <c r="M178" s="10"/>
      <c r="N178" s="15"/>
      <c r="O178" s="10"/>
      <c r="P178" s="10"/>
      <c r="Q178" s="10"/>
    </row>
    <row r="179" spans="1:17" ht="15" customHeight="1" x14ac:dyDescent="0.25">
      <c r="A179" s="10"/>
      <c r="B179" s="10"/>
      <c r="C179" s="10"/>
      <c r="D179" s="10"/>
      <c r="E179" s="10"/>
      <c r="F179" s="13"/>
      <c r="G179" s="10"/>
      <c r="H179" s="10"/>
      <c r="I179" s="15"/>
      <c r="J179" s="15"/>
      <c r="K179" s="15"/>
      <c r="L179" s="10"/>
      <c r="M179" s="15"/>
      <c r="N179" s="10"/>
      <c r="O179" s="15"/>
      <c r="P179" s="10"/>
      <c r="Q179" s="10"/>
    </row>
    <row r="180" spans="1:17" ht="15" customHeight="1" x14ac:dyDescent="0.25">
      <c r="A180" s="10"/>
      <c r="B180" s="10"/>
      <c r="C180" s="10"/>
      <c r="D180" s="10"/>
      <c r="E180" s="10"/>
      <c r="F180" s="13"/>
      <c r="G180" s="14"/>
      <c r="H180" s="10"/>
      <c r="I180" s="15"/>
      <c r="J180" s="15"/>
      <c r="K180" s="15"/>
      <c r="L180" s="10"/>
      <c r="M180" s="10"/>
      <c r="N180" s="15"/>
      <c r="O180" s="10"/>
      <c r="P180" s="10"/>
      <c r="Q180" s="10"/>
    </row>
    <row r="181" spans="1:17" ht="15" customHeight="1" x14ac:dyDescent="0.25">
      <c r="A181" s="10"/>
      <c r="B181" s="10"/>
      <c r="C181" s="10"/>
      <c r="D181" s="10"/>
      <c r="E181" s="10"/>
      <c r="F181" s="13"/>
      <c r="G181" s="10"/>
      <c r="H181" s="10"/>
      <c r="I181" s="15"/>
      <c r="J181" s="15"/>
      <c r="K181" s="15"/>
      <c r="L181" s="10"/>
      <c r="M181" s="15"/>
      <c r="N181" s="10"/>
      <c r="O181" s="15"/>
      <c r="P181" s="10"/>
      <c r="Q181" s="10"/>
    </row>
    <row r="182" spans="1:17" ht="15" customHeight="1" x14ac:dyDescent="0.25">
      <c r="A182" s="10"/>
      <c r="B182" s="10"/>
      <c r="C182" s="10"/>
      <c r="D182" s="10"/>
      <c r="E182" s="10"/>
      <c r="F182" s="13"/>
      <c r="G182" s="14"/>
      <c r="H182" s="10"/>
      <c r="I182" s="15"/>
      <c r="J182" s="15"/>
      <c r="K182" s="15"/>
      <c r="L182" s="10"/>
      <c r="M182" s="10"/>
      <c r="N182" s="15"/>
      <c r="O182" s="10"/>
      <c r="P182" s="10"/>
      <c r="Q182" s="10"/>
    </row>
    <row r="183" spans="1:17" ht="15" customHeight="1" x14ac:dyDescent="0.25">
      <c r="A183" s="10"/>
      <c r="B183" s="10"/>
      <c r="C183" s="10"/>
      <c r="D183" s="10"/>
      <c r="E183" s="10"/>
      <c r="F183" s="13"/>
      <c r="G183" s="10"/>
      <c r="H183" s="10"/>
      <c r="I183" s="15"/>
      <c r="J183" s="15"/>
      <c r="K183" s="15"/>
      <c r="L183" s="10"/>
      <c r="M183" s="15"/>
      <c r="N183" s="10"/>
      <c r="O183" s="15"/>
      <c r="P183" s="10"/>
      <c r="Q183" s="10"/>
    </row>
    <row r="184" spans="1:17" ht="15" customHeight="1" x14ac:dyDescent="0.25">
      <c r="A184" s="10"/>
      <c r="B184" s="10"/>
      <c r="C184" s="10"/>
      <c r="D184" s="10"/>
      <c r="E184" s="10"/>
      <c r="F184" s="13"/>
      <c r="G184" s="14"/>
      <c r="H184" s="10"/>
      <c r="I184" s="15"/>
      <c r="J184" s="15"/>
      <c r="K184" s="15"/>
      <c r="L184" s="10"/>
      <c r="M184" s="10"/>
      <c r="N184" s="15"/>
      <c r="O184" s="10"/>
      <c r="P184" s="10"/>
      <c r="Q184" s="10"/>
    </row>
    <row r="185" spans="1:17" ht="15" customHeight="1" x14ac:dyDescent="0.25">
      <c r="A185" s="10"/>
      <c r="B185" s="10"/>
      <c r="C185" s="10"/>
      <c r="D185" s="10"/>
      <c r="E185" s="10"/>
      <c r="F185" s="13"/>
      <c r="G185" s="10"/>
      <c r="H185" s="10"/>
      <c r="I185" s="15"/>
      <c r="J185" s="15"/>
      <c r="K185" s="15"/>
      <c r="L185" s="10"/>
      <c r="M185" s="15"/>
      <c r="N185" s="10"/>
      <c r="O185" s="15"/>
      <c r="P185" s="10"/>
      <c r="Q185" s="10"/>
    </row>
    <row r="186" spans="1:17" ht="15" customHeight="1" x14ac:dyDescent="0.25">
      <c r="A186" s="10"/>
      <c r="B186" s="10"/>
      <c r="C186" s="10"/>
      <c r="D186" s="10"/>
      <c r="E186" s="10"/>
      <c r="F186" s="13"/>
      <c r="G186" s="14"/>
      <c r="H186" s="10"/>
      <c r="I186" s="15"/>
      <c r="J186" s="15"/>
      <c r="K186" s="15"/>
      <c r="L186" s="10"/>
      <c r="M186" s="10"/>
      <c r="N186" s="15"/>
      <c r="O186" s="10"/>
      <c r="P186" s="10"/>
      <c r="Q186" s="10"/>
    </row>
    <row r="187" spans="1:17" ht="15" customHeight="1" x14ac:dyDescent="0.25">
      <c r="A187" s="10"/>
      <c r="B187" s="10"/>
      <c r="C187" s="10"/>
      <c r="D187" s="10"/>
      <c r="E187" s="10"/>
      <c r="F187" s="13"/>
      <c r="G187" s="10"/>
      <c r="H187" s="10"/>
      <c r="I187" s="15"/>
      <c r="J187" s="15"/>
      <c r="K187" s="15"/>
      <c r="L187" s="10"/>
      <c r="M187" s="15"/>
      <c r="N187" s="10"/>
      <c r="O187" s="15"/>
      <c r="P187" s="10"/>
      <c r="Q187" s="10"/>
    </row>
    <row r="188" spans="1:17" ht="15" customHeight="1" x14ac:dyDescent="0.25">
      <c r="A188" s="10"/>
      <c r="B188" s="10"/>
      <c r="C188" s="10"/>
      <c r="D188" s="10"/>
      <c r="E188" s="10"/>
      <c r="F188" s="13"/>
      <c r="G188" s="14"/>
      <c r="H188" s="10"/>
      <c r="I188" s="15"/>
      <c r="J188" s="15"/>
      <c r="K188" s="15"/>
      <c r="L188" s="10"/>
      <c r="M188" s="10"/>
      <c r="N188" s="15"/>
      <c r="O188" s="10"/>
      <c r="P188" s="10"/>
      <c r="Q188" s="10"/>
    </row>
    <row r="189" spans="1:17" ht="15" customHeight="1" x14ac:dyDescent="0.25">
      <c r="A189" s="10"/>
      <c r="B189" s="10"/>
      <c r="C189" s="10"/>
      <c r="D189" s="10"/>
      <c r="E189" s="10"/>
      <c r="F189" s="13"/>
      <c r="G189" s="10"/>
      <c r="H189" s="10"/>
      <c r="I189" s="15"/>
      <c r="J189" s="15"/>
      <c r="K189" s="15"/>
      <c r="L189" s="10"/>
      <c r="M189" s="15"/>
      <c r="N189" s="10"/>
      <c r="O189" s="15"/>
      <c r="P189" s="10"/>
      <c r="Q189" s="10"/>
    </row>
    <row r="190" spans="1:17" ht="15" customHeight="1" x14ac:dyDescent="0.25">
      <c r="A190" s="10"/>
      <c r="B190" s="10"/>
      <c r="C190" s="10"/>
      <c r="D190" s="10"/>
      <c r="E190" s="10"/>
      <c r="F190" s="13"/>
      <c r="G190" s="14"/>
      <c r="H190" s="10"/>
      <c r="I190" s="15"/>
      <c r="J190" s="15"/>
      <c r="K190" s="15"/>
      <c r="L190" s="10"/>
      <c r="M190" s="10"/>
      <c r="N190" s="15"/>
      <c r="O190" s="10"/>
      <c r="P190" s="10"/>
      <c r="Q190" s="10"/>
    </row>
    <row r="191" spans="1:17" ht="15" customHeight="1" x14ac:dyDescent="0.25">
      <c r="A191" s="10"/>
      <c r="B191" s="10"/>
      <c r="C191" s="10"/>
      <c r="D191" s="10"/>
      <c r="E191" s="10"/>
      <c r="F191" s="13"/>
      <c r="G191" s="10"/>
      <c r="H191" s="10"/>
      <c r="I191" s="15"/>
      <c r="J191" s="15"/>
      <c r="K191" s="15"/>
      <c r="L191" s="10"/>
      <c r="M191" s="15"/>
      <c r="N191" s="10"/>
      <c r="O191" s="15"/>
      <c r="P191" s="10"/>
      <c r="Q191" s="10"/>
    </row>
    <row r="192" spans="1:17" ht="15" customHeight="1" x14ac:dyDescent="0.25">
      <c r="A192" s="10"/>
      <c r="B192" s="10"/>
      <c r="C192" s="10"/>
      <c r="D192" s="10"/>
      <c r="E192" s="10"/>
      <c r="F192" s="13"/>
      <c r="G192" s="14"/>
      <c r="H192" s="10"/>
      <c r="I192" s="15"/>
      <c r="J192" s="15"/>
      <c r="K192" s="15"/>
      <c r="L192" s="10"/>
      <c r="M192" s="10"/>
      <c r="N192" s="15"/>
      <c r="O192" s="10"/>
      <c r="P192" s="10"/>
      <c r="Q192" s="10"/>
    </row>
    <row r="193" spans="1:17" ht="15" customHeight="1" x14ac:dyDescent="0.25">
      <c r="A193" s="10"/>
      <c r="B193" s="10"/>
      <c r="C193" s="10"/>
      <c r="D193" s="10"/>
      <c r="E193" s="10"/>
      <c r="F193" s="13"/>
      <c r="G193" s="10"/>
      <c r="H193" s="10"/>
      <c r="I193" s="15"/>
      <c r="J193" s="15"/>
      <c r="K193" s="15"/>
      <c r="L193" s="10"/>
      <c r="M193" s="15"/>
      <c r="N193" s="10"/>
      <c r="O193" s="15"/>
      <c r="P193" s="10"/>
      <c r="Q193" s="10"/>
    </row>
    <row r="194" spans="1:17" ht="15" customHeight="1" x14ac:dyDescent="0.25">
      <c r="A194" s="10"/>
      <c r="B194" s="10"/>
      <c r="C194" s="10"/>
      <c r="D194" s="12"/>
      <c r="E194" s="12"/>
      <c r="F194" s="10"/>
      <c r="G194" s="10"/>
      <c r="H194" s="12"/>
      <c r="I194" s="16"/>
      <c r="J194" s="16"/>
      <c r="K194" s="16"/>
      <c r="L194" s="18"/>
      <c r="M194" s="10"/>
      <c r="N194" s="17"/>
      <c r="O194" s="10"/>
      <c r="P194" s="10"/>
      <c r="Q194" s="10"/>
    </row>
    <row r="195" spans="1:17" ht="15" customHeight="1" x14ac:dyDescent="0.25">
      <c r="A195" s="10"/>
      <c r="B195" s="10"/>
      <c r="C195" s="10"/>
      <c r="D195" s="10"/>
      <c r="E195" s="10"/>
      <c r="F195" s="10"/>
      <c r="G195" s="10"/>
      <c r="H195" s="10"/>
      <c r="I195" s="17"/>
      <c r="J195" s="17"/>
      <c r="K195" s="17"/>
      <c r="L195" s="10"/>
      <c r="M195" s="19"/>
      <c r="N195" s="17"/>
      <c r="O195" s="10"/>
      <c r="P195" s="10"/>
      <c r="Q195" s="10"/>
    </row>
    <row r="196" spans="1:17" ht="15" customHeight="1" x14ac:dyDescent="0.25">
      <c r="A196" s="10"/>
      <c r="B196" s="12"/>
      <c r="C196" s="10"/>
      <c r="D196" s="10"/>
      <c r="E196" s="12"/>
      <c r="F196" s="10"/>
      <c r="G196" s="10"/>
      <c r="H196" s="10"/>
      <c r="I196" s="10"/>
      <c r="J196" s="10"/>
      <c r="K196" s="10"/>
      <c r="L196" s="10"/>
      <c r="M196" s="10"/>
      <c r="N196" s="10"/>
      <c r="O196" s="10"/>
      <c r="P196" s="10"/>
      <c r="Q196" s="10"/>
    </row>
    <row r="197" spans="1:17" ht="15" customHeight="1" x14ac:dyDescent="0.25">
      <c r="A197" s="10"/>
      <c r="B197" s="10"/>
      <c r="C197" s="10"/>
      <c r="D197" s="10"/>
      <c r="E197" s="10"/>
      <c r="F197" s="10"/>
      <c r="G197" s="10"/>
      <c r="H197" s="10"/>
      <c r="I197" s="10"/>
      <c r="J197" s="10"/>
      <c r="K197" s="10"/>
      <c r="L197" s="10"/>
      <c r="M197" s="10"/>
      <c r="N197" s="10"/>
      <c r="O197" s="10"/>
      <c r="P197" s="10"/>
      <c r="Q197" s="10"/>
    </row>
    <row r="198" spans="1:17" ht="15" customHeight="1" x14ac:dyDescent="0.25">
      <c r="A198" s="10"/>
      <c r="B198" s="10"/>
      <c r="C198" s="10"/>
      <c r="D198" s="10"/>
      <c r="E198" s="10"/>
      <c r="F198" s="13"/>
      <c r="G198" s="14"/>
      <c r="H198" s="10"/>
      <c r="I198" s="15"/>
      <c r="J198" s="15"/>
      <c r="K198" s="15"/>
      <c r="L198" s="10"/>
      <c r="M198" s="10"/>
      <c r="N198" s="15"/>
      <c r="O198" s="10"/>
      <c r="P198" s="10"/>
      <c r="Q198" s="10"/>
    </row>
    <row r="199" spans="1:17" ht="15" customHeight="1" x14ac:dyDescent="0.25">
      <c r="A199" s="10"/>
      <c r="B199" s="10"/>
      <c r="C199" s="10"/>
      <c r="D199" s="10"/>
      <c r="E199" s="10"/>
      <c r="F199" s="13"/>
      <c r="G199" s="10"/>
      <c r="H199" s="10"/>
      <c r="I199" s="15"/>
      <c r="J199" s="15"/>
      <c r="K199" s="15"/>
      <c r="L199" s="10"/>
      <c r="M199" s="15"/>
      <c r="N199" s="10"/>
      <c r="O199" s="15"/>
      <c r="P199" s="10"/>
      <c r="Q199" s="10"/>
    </row>
    <row r="200" spans="1:17" ht="15" customHeight="1" x14ac:dyDescent="0.25">
      <c r="A200" s="10"/>
      <c r="B200" s="10"/>
      <c r="C200" s="10"/>
      <c r="D200" s="10"/>
      <c r="E200" s="10"/>
      <c r="F200" s="13"/>
      <c r="G200" s="14"/>
      <c r="H200" s="10"/>
      <c r="I200" s="15"/>
      <c r="J200" s="15"/>
      <c r="K200" s="15"/>
      <c r="L200" s="10"/>
      <c r="M200" s="10"/>
      <c r="N200" s="15"/>
      <c r="O200" s="10"/>
      <c r="P200" s="10"/>
      <c r="Q200" s="10"/>
    </row>
    <row r="201" spans="1:17" ht="15" customHeight="1" x14ac:dyDescent="0.25">
      <c r="A201" s="10"/>
      <c r="B201" s="10"/>
      <c r="C201" s="10"/>
      <c r="D201" s="10"/>
      <c r="E201" s="10"/>
      <c r="F201" s="13"/>
      <c r="G201" s="10"/>
      <c r="H201" s="10"/>
      <c r="I201" s="15"/>
      <c r="J201" s="15"/>
      <c r="K201" s="15"/>
      <c r="L201" s="10"/>
      <c r="M201" s="15"/>
      <c r="N201" s="10"/>
      <c r="O201" s="15"/>
      <c r="P201" s="10"/>
      <c r="Q201" s="10"/>
    </row>
    <row r="202" spans="1:17" ht="15" customHeight="1" x14ac:dyDescent="0.25">
      <c r="A202" s="10"/>
      <c r="B202" s="10"/>
      <c r="C202" s="10"/>
      <c r="D202" s="10"/>
      <c r="E202" s="10"/>
      <c r="F202" s="13"/>
      <c r="G202" s="14"/>
      <c r="H202" s="10"/>
      <c r="I202" s="15"/>
      <c r="J202" s="15"/>
      <c r="K202" s="15"/>
      <c r="L202" s="10"/>
      <c r="M202" s="10"/>
      <c r="N202" s="15"/>
      <c r="O202" s="10"/>
      <c r="P202" s="10"/>
      <c r="Q202" s="10"/>
    </row>
    <row r="203" spans="1:17" ht="15" customHeight="1" x14ac:dyDescent="0.25">
      <c r="A203" s="10"/>
      <c r="B203" s="10"/>
      <c r="C203" s="10"/>
      <c r="D203" s="10"/>
      <c r="E203" s="10"/>
      <c r="F203" s="13"/>
      <c r="G203" s="10"/>
      <c r="H203" s="10"/>
      <c r="I203" s="15"/>
      <c r="J203" s="15"/>
      <c r="K203" s="15"/>
      <c r="L203" s="10"/>
      <c r="M203" s="15"/>
      <c r="N203" s="10"/>
      <c r="O203" s="15"/>
      <c r="P203" s="10"/>
      <c r="Q203" s="10"/>
    </row>
    <row r="204" spans="1:17" ht="15" customHeight="1" x14ac:dyDescent="0.25">
      <c r="A204" s="10"/>
      <c r="B204" s="10"/>
      <c r="C204" s="10"/>
      <c r="D204" s="10"/>
      <c r="E204" s="10"/>
      <c r="F204" s="13"/>
      <c r="G204" s="14"/>
      <c r="H204" s="10"/>
      <c r="I204" s="15"/>
      <c r="J204" s="15"/>
      <c r="K204" s="15"/>
      <c r="L204" s="10"/>
      <c r="M204" s="10"/>
      <c r="N204" s="15"/>
      <c r="O204" s="10"/>
      <c r="P204" s="10"/>
      <c r="Q204" s="10"/>
    </row>
    <row r="205" spans="1:17" ht="15" customHeight="1" x14ac:dyDescent="0.25">
      <c r="A205" s="10"/>
      <c r="B205" s="10"/>
      <c r="C205" s="10"/>
      <c r="D205" s="10"/>
      <c r="E205" s="10"/>
      <c r="F205" s="13"/>
      <c r="G205" s="10"/>
      <c r="H205" s="10"/>
      <c r="I205" s="15"/>
      <c r="J205" s="15"/>
      <c r="K205" s="15"/>
      <c r="L205" s="10"/>
      <c r="M205" s="15"/>
      <c r="N205" s="10"/>
      <c r="O205" s="15"/>
      <c r="P205" s="10"/>
      <c r="Q205" s="10"/>
    </row>
    <row r="206" spans="1:17" ht="15" customHeight="1" x14ac:dyDescent="0.25">
      <c r="A206" s="10"/>
      <c r="B206" s="10"/>
      <c r="C206" s="10"/>
      <c r="D206" s="10"/>
      <c r="E206" s="10"/>
      <c r="F206" s="13"/>
      <c r="G206" s="14"/>
      <c r="H206" s="10"/>
      <c r="I206" s="15"/>
      <c r="J206" s="15"/>
      <c r="K206" s="15"/>
      <c r="L206" s="10"/>
      <c r="M206" s="10"/>
      <c r="N206" s="15"/>
      <c r="O206" s="10"/>
      <c r="P206" s="10"/>
      <c r="Q206" s="10"/>
    </row>
    <row r="207" spans="1:17" ht="15" customHeight="1" x14ac:dyDescent="0.25">
      <c r="A207" s="10"/>
      <c r="B207" s="10"/>
      <c r="C207" s="10"/>
      <c r="D207" s="10"/>
      <c r="E207" s="10"/>
      <c r="F207" s="13"/>
      <c r="G207" s="10"/>
      <c r="H207" s="10"/>
      <c r="I207" s="15"/>
      <c r="J207" s="15"/>
      <c r="K207" s="15"/>
      <c r="L207" s="10"/>
      <c r="M207" s="15"/>
      <c r="N207" s="10"/>
      <c r="O207" s="15"/>
      <c r="P207" s="10"/>
      <c r="Q207" s="10"/>
    </row>
    <row r="208" spans="1:17" ht="15" customHeight="1" x14ac:dyDescent="0.25">
      <c r="A208" s="10"/>
      <c r="B208" s="10"/>
      <c r="C208" s="10"/>
      <c r="D208" s="10"/>
      <c r="E208" s="10"/>
      <c r="F208" s="13"/>
      <c r="G208" s="14"/>
      <c r="H208" s="10"/>
      <c r="I208" s="15"/>
      <c r="J208" s="15"/>
      <c r="K208" s="15"/>
      <c r="L208" s="10"/>
      <c r="M208" s="10"/>
      <c r="N208" s="15"/>
      <c r="O208" s="10"/>
      <c r="P208" s="10"/>
      <c r="Q208" s="10"/>
    </row>
    <row r="209" spans="1:17" ht="15" customHeight="1" x14ac:dyDescent="0.25">
      <c r="A209" s="10"/>
      <c r="B209" s="10"/>
      <c r="C209" s="10"/>
      <c r="D209" s="10"/>
      <c r="E209" s="10"/>
      <c r="F209" s="13"/>
      <c r="G209" s="10"/>
      <c r="H209" s="10"/>
      <c r="I209" s="15"/>
      <c r="J209" s="15"/>
      <c r="K209" s="15"/>
      <c r="L209" s="10"/>
      <c r="M209" s="15"/>
      <c r="N209" s="10"/>
      <c r="O209" s="15"/>
      <c r="P209" s="10"/>
      <c r="Q209" s="10"/>
    </row>
    <row r="210" spans="1:17" ht="15" customHeight="1" x14ac:dyDescent="0.25">
      <c r="A210" s="10"/>
      <c r="B210" s="10"/>
      <c r="C210" s="10"/>
      <c r="D210" s="10"/>
      <c r="E210" s="10"/>
      <c r="F210" s="13"/>
      <c r="G210" s="14"/>
      <c r="H210" s="10"/>
      <c r="I210" s="15"/>
      <c r="J210" s="15"/>
      <c r="K210" s="15"/>
      <c r="L210" s="10"/>
      <c r="M210" s="10"/>
      <c r="N210" s="15"/>
      <c r="O210" s="10"/>
      <c r="P210" s="10"/>
      <c r="Q210" s="10"/>
    </row>
    <row r="211" spans="1:17" ht="15" customHeight="1" x14ac:dyDescent="0.25">
      <c r="A211" s="10"/>
      <c r="B211" s="10"/>
      <c r="C211" s="10"/>
      <c r="D211" s="10"/>
      <c r="E211" s="10"/>
      <c r="F211" s="13"/>
      <c r="G211" s="10"/>
      <c r="H211" s="10"/>
      <c r="I211" s="15"/>
      <c r="J211" s="15"/>
      <c r="K211" s="15"/>
      <c r="L211" s="10"/>
      <c r="M211" s="15"/>
      <c r="N211" s="10"/>
      <c r="O211" s="15"/>
      <c r="P211" s="10"/>
      <c r="Q211" s="10"/>
    </row>
    <row r="212" spans="1:17" ht="15" customHeight="1" x14ac:dyDescent="0.25">
      <c r="A212" s="10"/>
      <c r="B212" s="10"/>
      <c r="C212" s="10"/>
      <c r="D212" s="10"/>
      <c r="E212" s="10"/>
      <c r="F212" s="13"/>
      <c r="G212" s="14"/>
      <c r="H212" s="10"/>
      <c r="I212" s="15"/>
      <c r="J212" s="15"/>
      <c r="K212" s="15"/>
      <c r="L212" s="10"/>
      <c r="M212" s="10"/>
      <c r="N212" s="15"/>
      <c r="O212" s="10"/>
      <c r="P212" s="10"/>
      <c r="Q212" s="10"/>
    </row>
    <row r="213" spans="1:17" ht="15" customHeight="1" x14ac:dyDescent="0.25">
      <c r="A213" s="10"/>
      <c r="B213" s="10"/>
      <c r="C213" s="10"/>
      <c r="D213" s="10"/>
      <c r="E213" s="10"/>
      <c r="F213" s="13"/>
      <c r="G213" s="10"/>
      <c r="H213" s="10"/>
      <c r="I213" s="15"/>
      <c r="J213" s="15"/>
      <c r="K213" s="15"/>
      <c r="L213" s="10"/>
      <c r="M213" s="15"/>
      <c r="N213" s="10"/>
      <c r="O213" s="15"/>
      <c r="P213" s="10"/>
      <c r="Q213" s="10"/>
    </row>
    <row r="214" spans="1:17" ht="15" customHeight="1" x14ac:dyDescent="0.25">
      <c r="A214" s="10"/>
      <c r="B214" s="10"/>
      <c r="C214" s="10"/>
      <c r="D214" s="10"/>
      <c r="E214" s="10"/>
      <c r="F214" s="13"/>
      <c r="G214" s="14"/>
      <c r="H214" s="10"/>
      <c r="I214" s="15"/>
      <c r="J214" s="15"/>
      <c r="K214" s="15"/>
      <c r="L214" s="10"/>
      <c r="M214" s="10"/>
      <c r="N214" s="15"/>
      <c r="O214" s="10"/>
      <c r="P214" s="10"/>
      <c r="Q214" s="10"/>
    </row>
    <row r="215" spans="1:17" ht="15" customHeight="1" x14ac:dyDescent="0.25">
      <c r="A215" s="10"/>
      <c r="B215" s="10"/>
      <c r="C215" s="10"/>
      <c r="D215" s="10"/>
      <c r="E215" s="10"/>
      <c r="F215" s="13"/>
      <c r="G215" s="10"/>
      <c r="H215" s="10"/>
      <c r="I215" s="15"/>
      <c r="J215" s="15"/>
      <c r="K215" s="15"/>
      <c r="L215" s="10"/>
      <c r="M215" s="15"/>
      <c r="N215" s="10"/>
      <c r="O215" s="15"/>
      <c r="P215" s="10"/>
      <c r="Q215" s="10"/>
    </row>
    <row r="216" spans="1:17" ht="15" customHeight="1" x14ac:dyDescent="0.25">
      <c r="A216" s="10"/>
      <c r="B216" s="10"/>
      <c r="C216" s="10"/>
      <c r="D216" s="10"/>
      <c r="E216" s="10"/>
      <c r="F216" s="13"/>
      <c r="G216" s="14"/>
      <c r="H216" s="10"/>
      <c r="I216" s="15"/>
      <c r="J216" s="15"/>
      <c r="K216" s="15"/>
      <c r="L216" s="10"/>
      <c r="M216" s="10"/>
      <c r="N216" s="15"/>
      <c r="O216" s="10"/>
      <c r="P216" s="10"/>
      <c r="Q216" s="10"/>
    </row>
    <row r="217" spans="1:17" ht="15" customHeight="1" x14ac:dyDescent="0.25">
      <c r="A217" s="10"/>
      <c r="B217" s="10"/>
      <c r="C217" s="10"/>
      <c r="D217" s="10"/>
      <c r="E217" s="10"/>
      <c r="F217" s="13"/>
      <c r="G217" s="10"/>
      <c r="H217" s="10"/>
      <c r="I217" s="15"/>
      <c r="J217" s="15"/>
      <c r="K217" s="15"/>
      <c r="L217" s="10"/>
      <c r="M217" s="15"/>
      <c r="N217" s="10"/>
      <c r="O217" s="15"/>
      <c r="P217" s="10"/>
      <c r="Q217" s="10"/>
    </row>
    <row r="218" spans="1:17" ht="15" customHeight="1" x14ac:dyDescent="0.25">
      <c r="A218" s="10"/>
      <c r="B218" s="10"/>
      <c r="C218" s="10"/>
      <c r="D218" s="10"/>
      <c r="E218" s="10"/>
      <c r="F218" s="13"/>
      <c r="G218" s="14"/>
      <c r="H218" s="10"/>
      <c r="I218" s="15"/>
      <c r="J218" s="15"/>
      <c r="K218" s="15"/>
      <c r="L218" s="10"/>
      <c r="M218" s="10"/>
      <c r="N218" s="15"/>
      <c r="O218" s="10"/>
      <c r="P218" s="10"/>
      <c r="Q218" s="10"/>
    </row>
    <row r="219" spans="1:17" ht="15" customHeight="1" x14ac:dyDescent="0.25">
      <c r="A219" s="10"/>
      <c r="B219" s="10"/>
      <c r="C219" s="10"/>
      <c r="D219" s="10"/>
      <c r="E219" s="10"/>
      <c r="F219" s="13"/>
      <c r="G219" s="10"/>
      <c r="H219" s="10"/>
      <c r="I219" s="15"/>
      <c r="J219" s="15"/>
      <c r="K219" s="15"/>
      <c r="L219" s="10"/>
      <c r="M219" s="15"/>
      <c r="N219" s="10"/>
      <c r="O219" s="15"/>
      <c r="P219" s="10"/>
      <c r="Q219" s="10"/>
    </row>
    <row r="220" spans="1:17" ht="15" customHeight="1" x14ac:dyDescent="0.25">
      <c r="A220" s="10"/>
      <c r="B220" s="10"/>
      <c r="C220" s="10"/>
      <c r="D220" s="10"/>
      <c r="E220" s="10"/>
      <c r="F220" s="13"/>
      <c r="G220" s="14"/>
      <c r="H220" s="10"/>
      <c r="I220" s="15"/>
      <c r="J220" s="15"/>
      <c r="K220" s="15"/>
      <c r="L220" s="10"/>
      <c r="M220" s="10"/>
      <c r="N220" s="15"/>
      <c r="O220" s="10"/>
      <c r="P220" s="10"/>
      <c r="Q220" s="10"/>
    </row>
    <row r="221" spans="1:17" ht="15" customHeight="1" x14ac:dyDescent="0.25">
      <c r="A221" s="10"/>
      <c r="B221" s="10"/>
      <c r="C221" s="10"/>
      <c r="D221" s="10"/>
      <c r="E221" s="10"/>
      <c r="F221" s="13"/>
      <c r="G221" s="10"/>
      <c r="H221" s="10"/>
      <c r="I221" s="15"/>
      <c r="J221" s="15"/>
      <c r="K221" s="15"/>
      <c r="L221" s="10"/>
      <c r="M221" s="15"/>
      <c r="N221" s="10"/>
      <c r="O221" s="15"/>
      <c r="P221" s="10"/>
      <c r="Q221" s="10"/>
    </row>
    <row r="222" spans="1:17" ht="15" customHeight="1" x14ac:dyDescent="0.25">
      <c r="A222" s="10"/>
      <c r="B222" s="10"/>
      <c r="C222" s="10"/>
      <c r="D222" s="10"/>
      <c r="E222" s="10"/>
      <c r="F222" s="13"/>
      <c r="G222" s="14"/>
      <c r="H222" s="10"/>
      <c r="I222" s="15"/>
      <c r="J222" s="15"/>
      <c r="K222" s="15"/>
      <c r="L222" s="10"/>
      <c r="M222" s="10"/>
      <c r="N222" s="15"/>
      <c r="O222" s="10"/>
      <c r="P222" s="10"/>
      <c r="Q222" s="10"/>
    </row>
    <row r="223" spans="1:17" ht="15" customHeight="1" x14ac:dyDescent="0.25">
      <c r="A223" s="10"/>
      <c r="B223" s="10"/>
      <c r="C223" s="10"/>
      <c r="D223" s="10"/>
      <c r="E223" s="10"/>
      <c r="F223" s="13"/>
      <c r="G223" s="10"/>
      <c r="H223" s="10"/>
      <c r="I223" s="15"/>
      <c r="J223" s="15"/>
      <c r="K223" s="15"/>
      <c r="L223" s="10"/>
      <c r="M223" s="15"/>
      <c r="N223" s="10"/>
      <c r="O223" s="15"/>
      <c r="P223" s="10"/>
      <c r="Q223" s="10"/>
    </row>
    <row r="224" spans="1:17" ht="15" customHeight="1" x14ac:dyDescent="0.25">
      <c r="A224" s="10"/>
      <c r="B224" s="10"/>
      <c r="C224" s="10"/>
      <c r="D224" s="10"/>
      <c r="E224" s="10"/>
      <c r="F224" s="13"/>
      <c r="G224" s="14"/>
      <c r="H224" s="10"/>
      <c r="I224" s="15"/>
      <c r="J224" s="15"/>
      <c r="K224" s="15"/>
      <c r="L224" s="10"/>
      <c r="M224" s="10"/>
      <c r="N224" s="15"/>
      <c r="O224" s="10"/>
      <c r="P224" s="10"/>
      <c r="Q224" s="10"/>
    </row>
    <row r="225" spans="1:17" ht="15" customHeight="1" x14ac:dyDescent="0.25">
      <c r="A225" s="10"/>
      <c r="B225" s="10"/>
      <c r="C225" s="10"/>
      <c r="D225" s="10"/>
      <c r="E225" s="10"/>
      <c r="F225" s="13"/>
      <c r="G225" s="10"/>
      <c r="H225" s="10"/>
      <c r="I225" s="15"/>
      <c r="J225" s="15"/>
      <c r="K225" s="15"/>
      <c r="L225" s="10"/>
      <c r="M225" s="15"/>
      <c r="N225" s="10"/>
      <c r="O225" s="15"/>
      <c r="P225" s="10"/>
      <c r="Q225" s="10"/>
    </row>
    <row r="226" spans="1:17" ht="15" customHeight="1" x14ac:dyDescent="0.25">
      <c r="A226" s="10"/>
      <c r="B226" s="10"/>
      <c r="C226" s="10"/>
      <c r="D226" s="10"/>
      <c r="E226" s="10"/>
      <c r="F226" s="13"/>
      <c r="G226" s="14"/>
      <c r="H226" s="10"/>
      <c r="I226" s="15"/>
      <c r="J226" s="15"/>
      <c r="K226" s="15"/>
      <c r="L226" s="10"/>
      <c r="M226" s="10"/>
      <c r="N226" s="15"/>
      <c r="O226" s="10"/>
      <c r="P226" s="10"/>
      <c r="Q226" s="10"/>
    </row>
    <row r="227" spans="1:17" ht="15" customHeight="1" x14ac:dyDescent="0.25">
      <c r="A227" s="10"/>
      <c r="B227" s="10"/>
      <c r="C227" s="10"/>
      <c r="D227" s="10"/>
      <c r="E227" s="10"/>
      <c r="F227" s="13"/>
      <c r="G227" s="10"/>
      <c r="H227" s="10"/>
      <c r="I227" s="15"/>
      <c r="J227" s="15"/>
      <c r="K227" s="15"/>
      <c r="L227" s="10"/>
      <c r="M227" s="15"/>
      <c r="N227" s="10"/>
      <c r="O227" s="15"/>
      <c r="P227" s="10"/>
      <c r="Q227" s="10"/>
    </row>
    <row r="228" spans="1:17" ht="15" customHeight="1" x14ac:dyDescent="0.25">
      <c r="A228" s="10"/>
      <c r="B228" s="10"/>
      <c r="C228" s="10"/>
      <c r="D228" s="10"/>
      <c r="E228" s="10"/>
      <c r="F228" s="13"/>
      <c r="G228" s="14"/>
      <c r="H228" s="10"/>
      <c r="I228" s="15"/>
      <c r="J228" s="15"/>
      <c r="K228" s="15"/>
      <c r="L228" s="10"/>
      <c r="M228" s="10"/>
      <c r="N228" s="15"/>
      <c r="O228" s="10"/>
      <c r="P228" s="10"/>
      <c r="Q228" s="10"/>
    </row>
    <row r="229" spans="1:17" ht="15" customHeight="1" x14ac:dyDescent="0.25">
      <c r="A229" s="10"/>
      <c r="B229" s="10"/>
      <c r="C229" s="10"/>
      <c r="D229" s="10"/>
      <c r="E229" s="10"/>
      <c r="F229" s="13"/>
      <c r="G229" s="10"/>
      <c r="H229" s="10"/>
      <c r="I229" s="15"/>
      <c r="J229" s="15"/>
      <c r="K229" s="15"/>
      <c r="L229" s="10"/>
      <c r="M229" s="15"/>
      <c r="N229" s="10"/>
      <c r="O229" s="15"/>
      <c r="P229" s="10"/>
      <c r="Q229" s="10"/>
    </row>
    <row r="230" spans="1:17" ht="15" customHeight="1" x14ac:dyDescent="0.25">
      <c r="A230" s="10"/>
      <c r="B230" s="10"/>
      <c r="C230" s="10"/>
      <c r="D230" s="10"/>
      <c r="E230" s="10"/>
      <c r="F230" s="13"/>
      <c r="G230" s="14"/>
      <c r="H230" s="10"/>
      <c r="I230" s="15"/>
      <c r="J230" s="15"/>
      <c r="K230" s="15"/>
      <c r="L230" s="10"/>
      <c r="M230" s="10"/>
      <c r="N230" s="15"/>
      <c r="O230" s="10"/>
      <c r="P230" s="10"/>
      <c r="Q230" s="10"/>
    </row>
    <row r="231" spans="1:17" ht="15" customHeight="1" x14ac:dyDescent="0.25">
      <c r="A231" s="10"/>
      <c r="B231" s="10"/>
      <c r="C231" s="10"/>
      <c r="D231" s="10"/>
      <c r="E231" s="10"/>
      <c r="F231" s="13"/>
      <c r="G231" s="10"/>
      <c r="H231" s="10"/>
      <c r="I231" s="15"/>
      <c r="J231" s="15"/>
      <c r="K231" s="15"/>
      <c r="L231" s="10"/>
      <c r="M231" s="15"/>
      <c r="N231" s="10"/>
      <c r="O231" s="15"/>
      <c r="P231" s="10"/>
      <c r="Q231" s="10"/>
    </row>
    <row r="232" spans="1:17" ht="15" customHeight="1" x14ac:dyDescent="0.25">
      <c r="A232" s="10"/>
      <c r="B232" s="10"/>
      <c r="C232" s="10"/>
      <c r="D232" s="10"/>
      <c r="E232" s="10"/>
      <c r="F232" s="13"/>
      <c r="G232" s="14"/>
      <c r="H232" s="10"/>
      <c r="I232" s="15"/>
      <c r="J232" s="15"/>
      <c r="K232" s="15"/>
      <c r="L232" s="10"/>
      <c r="M232" s="10"/>
      <c r="N232" s="15"/>
      <c r="O232" s="10"/>
      <c r="P232" s="10"/>
      <c r="Q232" s="10"/>
    </row>
    <row r="233" spans="1:17" ht="15" customHeight="1" x14ac:dyDescent="0.25">
      <c r="A233" s="10"/>
      <c r="B233" s="10"/>
      <c r="C233" s="10"/>
      <c r="D233" s="10"/>
      <c r="E233" s="10"/>
      <c r="F233" s="13"/>
      <c r="G233" s="10"/>
      <c r="H233" s="10"/>
      <c r="I233" s="15"/>
      <c r="J233" s="15"/>
      <c r="K233" s="15"/>
      <c r="L233" s="10"/>
      <c r="M233" s="15"/>
      <c r="N233" s="10"/>
      <c r="O233" s="15"/>
      <c r="P233" s="10"/>
      <c r="Q233" s="10"/>
    </row>
    <row r="234" spans="1:17" ht="15" customHeight="1" x14ac:dyDescent="0.25">
      <c r="A234" s="10"/>
      <c r="B234" s="10"/>
      <c r="C234" s="10"/>
      <c r="D234" s="10"/>
      <c r="E234" s="10"/>
      <c r="F234" s="13"/>
      <c r="G234" s="14"/>
      <c r="H234" s="10"/>
      <c r="I234" s="15"/>
      <c r="J234" s="15"/>
      <c r="K234" s="15"/>
      <c r="L234" s="10"/>
      <c r="M234" s="10"/>
      <c r="N234" s="15"/>
      <c r="O234" s="10"/>
      <c r="P234" s="10"/>
      <c r="Q234" s="10"/>
    </row>
    <row r="235" spans="1:17" ht="15" customHeight="1" x14ac:dyDescent="0.25">
      <c r="A235" s="10"/>
      <c r="B235" s="10"/>
      <c r="C235" s="10"/>
      <c r="D235" s="10"/>
      <c r="E235" s="10"/>
      <c r="F235" s="13"/>
      <c r="G235" s="10"/>
      <c r="H235" s="10"/>
      <c r="I235" s="15"/>
      <c r="J235" s="15"/>
      <c r="K235" s="15"/>
      <c r="L235" s="10"/>
      <c r="M235" s="15"/>
      <c r="N235" s="10"/>
      <c r="O235" s="15"/>
      <c r="P235" s="10"/>
      <c r="Q235" s="10"/>
    </row>
    <row r="236" spans="1:17" ht="15" customHeight="1" x14ac:dyDescent="0.25">
      <c r="A236" s="10"/>
      <c r="B236" s="10"/>
      <c r="C236" s="10"/>
      <c r="D236" s="10"/>
      <c r="E236" s="10"/>
      <c r="F236" s="13"/>
      <c r="G236" s="14"/>
      <c r="H236" s="10"/>
      <c r="I236" s="15"/>
      <c r="J236" s="15"/>
      <c r="K236" s="15"/>
      <c r="L236" s="10"/>
      <c r="M236" s="10"/>
      <c r="N236" s="15"/>
      <c r="O236" s="10"/>
      <c r="P236" s="10"/>
      <c r="Q236" s="10"/>
    </row>
    <row r="237" spans="1:17" ht="15" customHeight="1" x14ac:dyDescent="0.25">
      <c r="A237" s="10"/>
      <c r="B237" s="10"/>
      <c r="C237" s="10"/>
      <c r="D237" s="10"/>
      <c r="E237" s="10"/>
      <c r="F237" s="13"/>
      <c r="G237" s="10"/>
      <c r="H237" s="10"/>
      <c r="I237" s="15"/>
      <c r="J237" s="15"/>
      <c r="K237" s="15"/>
      <c r="L237" s="10"/>
      <c r="M237" s="15"/>
      <c r="N237" s="10"/>
      <c r="O237" s="15"/>
      <c r="P237" s="10"/>
      <c r="Q237" s="10"/>
    </row>
    <row r="238" spans="1:17" ht="15" customHeight="1" x14ac:dyDescent="0.25">
      <c r="A238" s="10"/>
      <c r="B238" s="10"/>
      <c r="C238" s="10"/>
      <c r="D238" s="10"/>
      <c r="E238" s="10"/>
      <c r="F238" s="13"/>
      <c r="G238" s="14"/>
      <c r="H238" s="10"/>
      <c r="I238" s="15"/>
      <c r="J238" s="15"/>
      <c r="K238" s="15"/>
      <c r="L238" s="10"/>
      <c r="M238" s="10"/>
      <c r="N238" s="15"/>
      <c r="O238" s="10"/>
      <c r="P238" s="10"/>
      <c r="Q238" s="10"/>
    </row>
    <row r="239" spans="1:17" ht="15" customHeight="1" x14ac:dyDescent="0.25">
      <c r="A239" s="10"/>
      <c r="B239" s="10"/>
      <c r="C239" s="10"/>
      <c r="D239" s="10"/>
      <c r="E239" s="10"/>
      <c r="F239" s="13"/>
      <c r="G239" s="10"/>
      <c r="H239" s="10"/>
      <c r="I239" s="15"/>
      <c r="J239" s="15"/>
      <c r="K239" s="15"/>
      <c r="L239" s="10"/>
      <c r="M239" s="15"/>
      <c r="N239" s="10"/>
      <c r="O239" s="15"/>
      <c r="P239" s="10"/>
      <c r="Q239" s="10"/>
    </row>
    <row r="240" spans="1:17" ht="15" customHeight="1" x14ac:dyDescent="0.25">
      <c r="A240" s="10"/>
      <c r="B240" s="10"/>
      <c r="C240" s="10"/>
      <c r="D240" s="10"/>
      <c r="E240" s="10"/>
      <c r="F240" s="13"/>
      <c r="G240" s="14"/>
      <c r="H240" s="10"/>
      <c r="I240" s="15"/>
      <c r="J240" s="15"/>
      <c r="K240" s="15"/>
      <c r="L240" s="10"/>
      <c r="M240" s="10"/>
      <c r="N240" s="15"/>
      <c r="O240" s="10"/>
      <c r="P240" s="10"/>
      <c r="Q240" s="10"/>
    </row>
    <row r="241" spans="1:17" ht="15" customHeight="1" x14ac:dyDescent="0.25">
      <c r="A241" s="10"/>
      <c r="B241" s="10"/>
      <c r="C241" s="10"/>
      <c r="D241" s="10"/>
      <c r="E241" s="10"/>
      <c r="F241" s="13"/>
      <c r="G241" s="10"/>
      <c r="H241" s="10"/>
      <c r="I241" s="15"/>
      <c r="J241" s="15"/>
      <c r="K241" s="15"/>
      <c r="L241" s="10"/>
      <c r="M241" s="15"/>
      <c r="N241" s="10"/>
      <c r="O241" s="15"/>
      <c r="P241" s="10"/>
      <c r="Q241" s="10"/>
    </row>
    <row r="242" spans="1:17" ht="15" customHeight="1" x14ac:dyDescent="0.25">
      <c r="A242" s="10"/>
      <c r="B242" s="10"/>
      <c r="C242" s="10"/>
      <c r="D242" s="10"/>
      <c r="E242" s="10"/>
      <c r="F242" s="13"/>
      <c r="G242" s="14"/>
      <c r="H242" s="10"/>
      <c r="I242" s="15"/>
      <c r="J242" s="15"/>
      <c r="K242" s="15"/>
      <c r="L242" s="10"/>
      <c r="M242" s="10"/>
      <c r="N242" s="15"/>
      <c r="O242" s="10"/>
      <c r="P242" s="10"/>
      <c r="Q242" s="10"/>
    </row>
    <row r="243" spans="1:17" ht="15" customHeight="1" x14ac:dyDescent="0.25">
      <c r="A243" s="10"/>
      <c r="B243" s="10"/>
      <c r="C243" s="10"/>
      <c r="D243" s="10"/>
      <c r="E243" s="10"/>
      <c r="F243" s="13"/>
      <c r="G243" s="10"/>
      <c r="H243" s="10"/>
      <c r="I243" s="15"/>
      <c r="J243" s="15"/>
      <c r="K243" s="15"/>
      <c r="L243" s="10"/>
      <c r="M243" s="15"/>
      <c r="N243" s="10"/>
      <c r="O243" s="15"/>
      <c r="P243" s="10"/>
      <c r="Q243" s="10"/>
    </row>
    <row r="244" spans="1:17" ht="15" customHeight="1" x14ac:dyDescent="0.25">
      <c r="A244" s="10"/>
      <c r="B244" s="10"/>
      <c r="C244" s="10"/>
      <c r="D244" s="10"/>
      <c r="E244" s="10"/>
      <c r="F244" s="13"/>
      <c r="G244" s="14"/>
      <c r="H244" s="10"/>
      <c r="I244" s="15"/>
      <c r="J244" s="15"/>
      <c r="K244" s="15"/>
      <c r="L244" s="10"/>
      <c r="M244" s="10"/>
      <c r="N244" s="15"/>
      <c r="O244" s="10"/>
      <c r="P244" s="10"/>
      <c r="Q244" s="10"/>
    </row>
    <row r="245" spans="1:17" ht="15" customHeight="1" x14ac:dyDescent="0.25">
      <c r="A245" s="10"/>
      <c r="B245" s="10"/>
      <c r="C245" s="10"/>
      <c r="D245" s="10"/>
      <c r="E245" s="10"/>
      <c r="F245" s="13"/>
      <c r="G245" s="10"/>
      <c r="H245" s="10"/>
      <c r="I245" s="15"/>
      <c r="J245" s="15"/>
      <c r="K245" s="15"/>
      <c r="L245" s="10"/>
      <c r="M245" s="15"/>
      <c r="N245" s="10"/>
      <c r="O245" s="15"/>
      <c r="P245" s="10"/>
      <c r="Q245" s="10"/>
    </row>
    <row r="246" spans="1:17" ht="15" customHeight="1" x14ac:dyDescent="0.25">
      <c r="A246" s="10"/>
      <c r="B246" s="10"/>
      <c r="C246" s="10"/>
      <c r="D246" s="10"/>
      <c r="E246" s="10"/>
      <c r="F246" s="13"/>
      <c r="G246" s="14"/>
      <c r="H246" s="10"/>
      <c r="I246" s="15"/>
      <c r="J246" s="15"/>
      <c r="K246" s="15"/>
      <c r="L246" s="10"/>
      <c r="M246" s="10"/>
      <c r="N246" s="15"/>
      <c r="O246" s="10"/>
      <c r="P246" s="10"/>
      <c r="Q246" s="10"/>
    </row>
    <row r="247" spans="1:17" ht="15" customHeight="1" x14ac:dyDescent="0.25">
      <c r="A247" s="10"/>
      <c r="B247" s="10"/>
      <c r="C247" s="10"/>
      <c r="D247" s="10"/>
      <c r="E247" s="10"/>
      <c r="F247" s="13"/>
      <c r="G247" s="10"/>
      <c r="H247" s="10"/>
      <c r="I247" s="15"/>
      <c r="J247" s="15"/>
      <c r="K247" s="15"/>
      <c r="L247" s="10"/>
      <c r="M247" s="15"/>
      <c r="N247" s="10"/>
      <c r="O247" s="15"/>
      <c r="P247" s="10"/>
      <c r="Q247" s="10"/>
    </row>
    <row r="248" spans="1:17" ht="15" customHeight="1" x14ac:dyDescent="0.25">
      <c r="A248" s="10"/>
      <c r="B248" s="10"/>
      <c r="C248" s="10"/>
      <c r="D248" s="10"/>
      <c r="E248" s="10"/>
      <c r="F248" s="13"/>
      <c r="G248" s="14"/>
      <c r="H248" s="10"/>
      <c r="I248" s="15"/>
      <c r="J248" s="15"/>
      <c r="K248" s="15"/>
      <c r="L248" s="10"/>
      <c r="M248" s="10"/>
      <c r="N248" s="15"/>
      <c r="O248" s="10"/>
      <c r="P248" s="10"/>
      <c r="Q248" s="10"/>
    </row>
    <row r="249" spans="1:17" ht="15" customHeight="1" x14ac:dyDescent="0.25">
      <c r="A249" s="10"/>
      <c r="B249" s="10"/>
      <c r="C249" s="10"/>
      <c r="D249" s="10"/>
      <c r="E249" s="10"/>
      <c r="F249" s="13"/>
      <c r="G249" s="10"/>
      <c r="H249" s="10"/>
      <c r="I249" s="15"/>
      <c r="J249" s="15"/>
      <c r="K249" s="15"/>
      <c r="L249" s="10"/>
      <c r="M249" s="15"/>
      <c r="N249" s="10"/>
      <c r="O249" s="15"/>
      <c r="P249" s="10"/>
      <c r="Q249" s="10"/>
    </row>
    <row r="250" spans="1:17" ht="15" customHeight="1" x14ac:dyDescent="0.25">
      <c r="A250" s="10"/>
      <c r="B250" s="10"/>
      <c r="C250" s="10"/>
      <c r="D250" s="12"/>
      <c r="E250" s="12"/>
      <c r="F250" s="10"/>
      <c r="G250" s="10"/>
      <c r="H250" s="12"/>
      <c r="I250" s="16"/>
      <c r="J250" s="16"/>
      <c r="K250" s="16"/>
      <c r="L250" s="18"/>
      <c r="M250" s="10"/>
      <c r="N250" s="17"/>
      <c r="O250" s="10"/>
      <c r="P250" s="10"/>
      <c r="Q250" s="10"/>
    </row>
    <row r="251" spans="1:17" ht="15" customHeight="1" x14ac:dyDescent="0.25">
      <c r="A251" s="10"/>
      <c r="B251" s="10"/>
      <c r="C251" s="10"/>
      <c r="D251" s="10"/>
      <c r="E251" s="10"/>
      <c r="F251" s="10"/>
      <c r="G251" s="10"/>
      <c r="H251" s="10"/>
      <c r="I251" s="17"/>
      <c r="J251" s="17"/>
      <c r="K251" s="17"/>
      <c r="L251" s="10"/>
      <c r="M251" s="10"/>
      <c r="N251" s="17"/>
      <c r="O251" s="10"/>
      <c r="P251" s="10"/>
      <c r="Q251" s="10"/>
    </row>
    <row r="252" spans="1:17" ht="15" customHeight="1" x14ac:dyDescent="0.25">
      <c r="A252" s="10"/>
      <c r="B252" s="10"/>
      <c r="C252" s="10"/>
      <c r="D252" s="12"/>
      <c r="E252" s="12"/>
      <c r="F252" s="10"/>
      <c r="G252" s="10"/>
      <c r="H252" s="12"/>
      <c r="I252" s="17"/>
      <c r="J252" s="17"/>
      <c r="K252" s="17"/>
      <c r="L252" s="10"/>
      <c r="M252" s="10"/>
      <c r="N252" s="17"/>
      <c r="O252" s="10"/>
      <c r="P252" s="10"/>
      <c r="Q252" s="10"/>
    </row>
    <row r="253" spans="1:17" ht="15" customHeight="1" x14ac:dyDescent="0.25">
      <c r="A253" s="10"/>
      <c r="B253" s="10"/>
      <c r="C253" s="10"/>
      <c r="D253" s="10"/>
      <c r="E253" s="10"/>
      <c r="F253" s="10"/>
      <c r="G253" s="10"/>
      <c r="H253" s="10"/>
      <c r="I253" s="17"/>
      <c r="J253" s="17"/>
      <c r="K253" s="17"/>
      <c r="L253" s="10"/>
      <c r="M253" s="10"/>
      <c r="N253" s="17"/>
      <c r="O253" s="10"/>
      <c r="P253" s="10"/>
      <c r="Q253" s="10"/>
    </row>
    <row r="254" spans="1:17" ht="15" customHeight="1" x14ac:dyDescent="0.25">
      <c r="A254" s="10"/>
      <c r="B254" s="10"/>
      <c r="C254" s="10"/>
      <c r="D254" s="10"/>
      <c r="E254" s="12"/>
      <c r="F254" s="10"/>
      <c r="G254" s="10"/>
      <c r="H254" s="10"/>
      <c r="I254" s="17"/>
      <c r="J254" s="17"/>
      <c r="K254" s="17"/>
      <c r="L254" s="10"/>
      <c r="M254" s="10"/>
      <c r="N254" s="17"/>
      <c r="O254" s="10"/>
      <c r="P254" s="10"/>
      <c r="Q254" s="10"/>
    </row>
    <row r="255" spans="1:17" ht="15" customHeight="1" x14ac:dyDescent="0.25">
      <c r="A255" s="10"/>
      <c r="B255" s="10"/>
      <c r="C255" s="10"/>
      <c r="D255" s="10"/>
      <c r="E255" s="10"/>
      <c r="F255" s="10"/>
      <c r="G255" s="10"/>
      <c r="H255" s="10"/>
      <c r="I255" s="17"/>
      <c r="J255" s="17"/>
      <c r="K255" s="17"/>
      <c r="L255" s="10"/>
      <c r="M255" s="17"/>
      <c r="N255" s="17"/>
      <c r="O255" s="10"/>
      <c r="P255" s="10"/>
      <c r="Q255" s="10"/>
    </row>
    <row r="256" spans="1:17" ht="15" customHeight="1" x14ac:dyDescent="0.25">
      <c r="A256" s="10"/>
      <c r="B256" s="10"/>
      <c r="C256" s="10"/>
      <c r="D256" s="10"/>
      <c r="E256" s="10"/>
      <c r="F256" s="10"/>
      <c r="G256" s="10"/>
      <c r="H256" s="20"/>
      <c r="I256" s="10"/>
      <c r="J256" s="10"/>
      <c r="K256" s="10"/>
      <c r="L256" s="10"/>
      <c r="M256" s="10"/>
      <c r="N256" s="10"/>
      <c r="O256" s="10"/>
      <c r="P256" s="10"/>
      <c r="Q256" s="10"/>
    </row>
    <row r="257" spans="1:17" ht="15" customHeight="1" x14ac:dyDescent="0.25">
      <c r="A257" s="10"/>
      <c r="B257" s="10"/>
      <c r="C257" s="10"/>
      <c r="D257" s="10"/>
      <c r="E257" s="10"/>
      <c r="F257" s="10"/>
      <c r="G257" s="10"/>
      <c r="H257" s="20"/>
      <c r="I257" s="10"/>
      <c r="J257" s="10"/>
      <c r="K257" s="10"/>
      <c r="L257" s="10"/>
      <c r="M257" s="10"/>
      <c r="N257" s="10"/>
      <c r="O257" s="10"/>
      <c r="P257" s="10"/>
      <c r="Q257" s="10"/>
    </row>
    <row r="258" spans="1:17" ht="15" customHeight="1" x14ac:dyDescent="0.25">
      <c r="A258" s="10"/>
      <c r="B258" s="10"/>
      <c r="C258" s="10"/>
      <c r="D258" s="10"/>
      <c r="E258" s="10"/>
      <c r="F258" s="10"/>
      <c r="G258" s="10"/>
      <c r="H258" s="10"/>
      <c r="I258" s="10"/>
      <c r="J258" s="10"/>
      <c r="K258" s="10"/>
      <c r="L258" s="10"/>
      <c r="M258" s="10"/>
      <c r="N258" s="10"/>
      <c r="O258" s="10"/>
      <c r="P258" s="10"/>
      <c r="Q258" s="10"/>
    </row>
  </sheetData>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Q258"/>
  <sheetViews>
    <sheetView zoomScaleNormal="100" workbookViewId="0"/>
  </sheetViews>
  <sheetFormatPr baseColWidth="10" defaultColWidth="11.42578125" defaultRowHeight="15" customHeight="1" x14ac:dyDescent="0.25"/>
  <cols>
    <col min="1" max="1" width="8.85546875" customWidth="1"/>
    <col min="2" max="2" width="10" bestFit="1" customWidth="1"/>
    <col min="3" max="3" width="19.7109375" customWidth="1"/>
    <col min="4" max="4" width="11.7109375" customWidth="1"/>
    <col min="5" max="5" width="39.5703125" customWidth="1"/>
    <col min="6" max="6" width="32.7109375" customWidth="1"/>
    <col min="7" max="7" width="24.85546875" bestFit="1" customWidth="1"/>
    <col min="8" max="8" width="16.85546875" bestFit="1" customWidth="1"/>
    <col min="9" max="10" width="14.7109375" customWidth="1"/>
    <col min="11" max="11" width="13.7109375" customWidth="1"/>
    <col min="12" max="15" width="14.7109375" customWidth="1"/>
  </cols>
  <sheetData>
    <row r="1" spans="1:17" ht="15" customHeight="1" x14ac:dyDescent="0.25">
      <c r="A1" s="10"/>
      <c r="B1" s="10"/>
      <c r="C1" s="10"/>
      <c r="D1" s="10"/>
      <c r="E1" s="10"/>
      <c r="F1" s="10"/>
      <c r="G1" s="10"/>
      <c r="H1" s="10"/>
      <c r="I1" s="11"/>
      <c r="J1" s="11"/>
      <c r="K1" s="11"/>
      <c r="L1" s="11"/>
      <c r="M1" s="10"/>
      <c r="N1" s="11"/>
      <c r="O1" s="10"/>
      <c r="P1" s="10"/>
      <c r="Q1" s="10"/>
    </row>
    <row r="2" spans="1:17" ht="15" customHeight="1" x14ac:dyDescent="0.25">
      <c r="A2" s="12"/>
      <c r="B2" s="10"/>
      <c r="C2" s="12"/>
      <c r="D2" s="10"/>
      <c r="E2" s="10"/>
      <c r="F2" s="10"/>
      <c r="G2" s="10"/>
      <c r="H2" s="10"/>
      <c r="I2" s="10"/>
      <c r="J2" s="10"/>
      <c r="K2" s="10"/>
      <c r="L2" s="10"/>
      <c r="M2" s="10"/>
      <c r="N2" s="10"/>
      <c r="O2" s="10"/>
      <c r="P2" s="10"/>
      <c r="Q2" s="10"/>
    </row>
    <row r="3" spans="1:17" ht="15" customHeight="1" x14ac:dyDescent="0.25">
      <c r="A3" s="10"/>
      <c r="B3" s="10"/>
      <c r="C3" s="10"/>
      <c r="D3" s="10"/>
      <c r="E3" s="10"/>
      <c r="F3" s="10"/>
      <c r="G3" s="10"/>
      <c r="H3" s="10"/>
      <c r="I3" s="10"/>
      <c r="J3" s="10"/>
      <c r="K3" s="10"/>
      <c r="L3" s="10"/>
      <c r="M3" s="10"/>
      <c r="N3" s="10"/>
      <c r="O3" s="10"/>
      <c r="P3" s="10"/>
      <c r="Q3" s="10"/>
    </row>
    <row r="4" spans="1:17" ht="15" customHeight="1" x14ac:dyDescent="0.25">
      <c r="A4" s="10"/>
      <c r="B4" s="12"/>
      <c r="C4" s="9"/>
      <c r="D4" s="10"/>
      <c r="E4" s="21"/>
      <c r="F4" s="10"/>
      <c r="G4" s="10"/>
      <c r="H4" s="10"/>
      <c r="I4" s="10"/>
      <c r="J4" s="10"/>
      <c r="K4" s="10"/>
      <c r="L4" s="10"/>
      <c r="M4" s="10"/>
      <c r="N4" s="10"/>
      <c r="O4" s="10"/>
      <c r="P4" s="10"/>
      <c r="Q4" s="10"/>
    </row>
    <row r="5" spans="1:17" ht="15" customHeight="1" x14ac:dyDescent="0.25">
      <c r="A5" s="10"/>
      <c r="B5" s="10"/>
      <c r="C5" s="8"/>
      <c r="D5" s="10"/>
      <c r="E5" s="10"/>
      <c r="F5" s="10"/>
      <c r="G5" s="10"/>
      <c r="H5" s="10"/>
      <c r="I5" s="10"/>
      <c r="J5" s="10"/>
      <c r="K5" s="10"/>
      <c r="L5" s="10"/>
      <c r="M5" s="10"/>
      <c r="N5" s="10"/>
      <c r="O5" s="10"/>
      <c r="P5" s="10"/>
      <c r="Q5" s="10"/>
    </row>
    <row r="6" spans="1:17" ht="15" customHeight="1" x14ac:dyDescent="0.25">
      <c r="A6" s="10"/>
      <c r="B6" s="10"/>
      <c r="C6" s="10"/>
      <c r="D6" s="10"/>
      <c r="E6" s="10"/>
      <c r="F6" s="13"/>
      <c r="G6" s="14"/>
      <c r="H6" s="10"/>
      <c r="I6" s="15"/>
      <c r="J6" s="15"/>
      <c r="K6" s="15"/>
      <c r="L6" s="10"/>
      <c r="M6" s="10"/>
      <c r="N6" s="15"/>
      <c r="O6" s="10"/>
      <c r="P6" s="10"/>
      <c r="Q6" s="10"/>
    </row>
    <row r="7" spans="1:17" ht="15" customHeight="1" x14ac:dyDescent="0.25">
      <c r="A7" s="10"/>
      <c r="B7" s="10"/>
      <c r="C7" s="10"/>
      <c r="D7" s="10"/>
      <c r="E7" s="10"/>
      <c r="F7" s="13"/>
      <c r="G7" s="10"/>
      <c r="H7" s="10"/>
      <c r="I7" s="15"/>
      <c r="J7" s="15"/>
      <c r="K7" s="15"/>
      <c r="L7" s="10"/>
      <c r="M7" s="15"/>
      <c r="N7" s="10"/>
      <c r="O7" s="15"/>
      <c r="P7" s="10"/>
      <c r="Q7" s="10"/>
    </row>
    <row r="8" spans="1:17" ht="15" customHeight="1" x14ac:dyDescent="0.25">
      <c r="A8" s="10"/>
      <c r="B8" s="10"/>
      <c r="C8" s="10"/>
      <c r="D8" s="10"/>
      <c r="E8" s="10"/>
      <c r="F8" s="13"/>
      <c r="G8" s="14"/>
      <c r="H8" s="10"/>
      <c r="I8" s="15"/>
      <c r="J8" s="15"/>
      <c r="K8" s="15"/>
      <c r="L8" s="10"/>
      <c r="M8" s="10"/>
      <c r="N8" s="15"/>
      <c r="O8" s="10"/>
      <c r="P8" s="10"/>
      <c r="Q8" s="10"/>
    </row>
    <row r="9" spans="1:17" ht="15" customHeight="1" x14ac:dyDescent="0.25">
      <c r="A9" s="10"/>
      <c r="B9" s="10"/>
      <c r="C9" s="10"/>
      <c r="D9" s="10"/>
      <c r="E9" s="10"/>
      <c r="F9" s="13"/>
      <c r="G9" s="10"/>
      <c r="H9" s="10"/>
      <c r="I9" s="15"/>
      <c r="J9" s="15"/>
      <c r="K9" s="15"/>
      <c r="L9" s="10"/>
      <c r="M9" s="15"/>
      <c r="N9" s="10"/>
      <c r="O9" s="15"/>
      <c r="P9" s="10"/>
      <c r="Q9" s="10"/>
    </row>
    <row r="10" spans="1:17" ht="15" customHeight="1" x14ac:dyDescent="0.25">
      <c r="A10" s="10"/>
      <c r="B10" s="10"/>
      <c r="C10" s="10"/>
      <c r="D10" s="10"/>
      <c r="E10" s="10"/>
      <c r="F10" s="13"/>
      <c r="G10" s="14"/>
      <c r="H10" s="10"/>
      <c r="I10" s="15"/>
      <c r="J10" s="15"/>
      <c r="K10" s="15"/>
      <c r="L10" s="10"/>
      <c r="M10" s="10"/>
      <c r="N10" s="15"/>
      <c r="O10" s="10"/>
      <c r="P10" s="10"/>
      <c r="Q10" s="10"/>
    </row>
    <row r="11" spans="1:17" ht="15" customHeight="1" x14ac:dyDescent="0.25">
      <c r="A11" s="10"/>
      <c r="B11" s="10"/>
      <c r="C11" s="10"/>
      <c r="D11" s="10"/>
      <c r="E11" s="10"/>
      <c r="F11" s="13"/>
      <c r="G11" s="10"/>
      <c r="H11" s="10"/>
      <c r="I11" s="15"/>
      <c r="J11" s="15"/>
      <c r="K11" s="15"/>
      <c r="L11" s="10"/>
      <c r="M11" s="15"/>
      <c r="N11" s="10"/>
      <c r="O11" s="15"/>
      <c r="P11" s="10"/>
      <c r="Q11" s="10"/>
    </row>
    <row r="12" spans="1:17" ht="15" customHeight="1" x14ac:dyDescent="0.25">
      <c r="A12" s="10"/>
      <c r="B12" s="10"/>
      <c r="C12" s="10"/>
      <c r="D12" s="10"/>
      <c r="E12" s="10"/>
      <c r="F12" s="13"/>
      <c r="G12" s="14"/>
      <c r="H12" s="10"/>
      <c r="I12" s="15"/>
      <c r="J12" s="15"/>
      <c r="K12" s="15"/>
      <c r="L12" s="10"/>
      <c r="M12" s="10"/>
      <c r="N12" s="15"/>
      <c r="O12" s="10"/>
      <c r="P12" s="10"/>
      <c r="Q12" s="10"/>
    </row>
    <row r="13" spans="1:17" ht="15" customHeight="1" x14ac:dyDescent="0.25">
      <c r="A13" s="10"/>
      <c r="B13" s="10"/>
      <c r="C13" s="10"/>
      <c r="D13" s="10"/>
      <c r="E13" s="10"/>
      <c r="F13" s="13"/>
      <c r="G13" s="10"/>
      <c r="H13" s="10"/>
      <c r="I13" s="15"/>
      <c r="J13" s="15"/>
      <c r="K13" s="15"/>
      <c r="L13" s="10"/>
      <c r="M13" s="15"/>
      <c r="N13" s="10"/>
      <c r="O13" s="15"/>
      <c r="P13" s="10"/>
      <c r="Q13" s="10"/>
    </row>
    <row r="14" spans="1:17" ht="15" customHeight="1" x14ac:dyDescent="0.25">
      <c r="A14" s="10"/>
      <c r="B14" s="10"/>
      <c r="C14" s="10"/>
      <c r="D14" s="10"/>
      <c r="E14" s="10"/>
      <c r="F14" s="13"/>
      <c r="G14" s="14"/>
      <c r="H14" s="10"/>
      <c r="I14" s="15"/>
      <c r="J14" s="15"/>
      <c r="K14" s="15"/>
      <c r="L14" s="10"/>
      <c r="M14" s="10"/>
      <c r="N14" s="15"/>
      <c r="O14" s="10"/>
      <c r="P14" s="10"/>
      <c r="Q14" s="10"/>
    </row>
    <row r="15" spans="1:17" ht="15" customHeight="1" x14ac:dyDescent="0.25">
      <c r="A15" s="10"/>
      <c r="B15" s="10"/>
      <c r="C15" s="10"/>
      <c r="D15" s="10"/>
      <c r="E15" s="10"/>
      <c r="F15" s="13"/>
      <c r="G15" s="10"/>
      <c r="H15" s="10"/>
      <c r="I15" s="15"/>
      <c r="J15" s="15"/>
      <c r="K15" s="15"/>
      <c r="L15" s="10"/>
      <c r="M15" s="15"/>
      <c r="N15" s="10"/>
      <c r="O15" s="15"/>
      <c r="P15" s="10"/>
      <c r="Q15" s="10"/>
    </row>
    <row r="16" spans="1:17" ht="15" customHeight="1" x14ac:dyDescent="0.25">
      <c r="A16" s="10"/>
      <c r="B16" s="10"/>
      <c r="C16" s="10"/>
      <c r="D16" s="10"/>
      <c r="E16" s="10"/>
      <c r="F16" s="13"/>
      <c r="G16" s="14"/>
      <c r="H16" s="10"/>
      <c r="I16" s="15"/>
      <c r="J16" s="15"/>
      <c r="K16" s="15"/>
      <c r="L16" s="10"/>
      <c r="M16" s="10"/>
      <c r="N16" s="15"/>
      <c r="O16" s="10"/>
      <c r="P16" s="10"/>
      <c r="Q16" s="10"/>
    </row>
    <row r="17" spans="1:17" ht="15" customHeight="1" x14ac:dyDescent="0.25">
      <c r="A17" s="10"/>
      <c r="B17" s="10"/>
      <c r="C17" s="10"/>
      <c r="D17" s="10"/>
      <c r="E17" s="10"/>
      <c r="F17" s="13"/>
      <c r="G17" s="10"/>
      <c r="H17" s="10"/>
      <c r="I17" s="15"/>
      <c r="J17" s="15"/>
      <c r="K17" s="15"/>
      <c r="L17" s="10"/>
      <c r="M17" s="15"/>
      <c r="N17" s="10"/>
      <c r="O17" s="15"/>
      <c r="P17" s="10"/>
      <c r="Q17" s="10"/>
    </row>
    <row r="18" spans="1:17" ht="15" customHeight="1" x14ac:dyDescent="0.25">
      <c r="A18" s="10"/>
      <c r="B18" s="10"/>
      <c r="C18" s="10"/>
      <c r="D18" s="10"/>
      <c r="E18" s="10"/>
      <c r="F18" s="13"/>
      <c r="G18" s="14"/>
      <c r="H18" s="10"/>
      <c r="I18" s="15"/>
      <c r="J18" s="15"/>
      <c r="K18" s="15"/>
      <c r="L18" s="10"/>
      <c r="M18" s="10"/>
      <c r="N18" s="15"/>
      <c r="O18" s="10"/>
      <c r="P18" s="10"/>
      <c r="Q18" s="10"/>
    </row>
    <row r="19" spans="1:17" ht="15" customHeight="1" x14ac:dyDescent="0.25">
      <c r="A19" s="10"/>
      <c r="B19" s="10"/>
      <c r="C19" s="10"/>
      <c r="D19" s="10"/>
      <c r="E19" s="10"/>
      <c r="F19" s="13"/>
      <c r="G19" s="10"/>
      <c r="H19" s="10"/>
      <c r="I19" s="15"/>
      <c r="J19" s="15"/>
      <c r="K19" s="15"/>
      <c r="L19" s="10"/>
      <c r="M19" s="15"/>
      <c r="N19" s="10"/>
      <c r="O19" s="15"/>
      <c r="P19" s="10"/>
      <c r="Q19" s="10"/>
    </row>
    <row r="20" spans="1:17" ht="15" customHeight="1" x14ac:dyDescent="0.25">
      <c r="A20" s="10"/>
      <c r="B20" s="10"/>
      <c r="C20" s="10"/>
      <c r="D20" s="10"/>
      <c r="E20" s="10"/>
      <c r="F20" s="13"/>
      <c r="G20" s="14"/>
      <c r="H20" s="10"/>
      <c r="I20" s="15"/>
      <c r="J20" s="15"/>
      <c r="K20" s="15"/>
      <c r="L20" s="10"/>
      <c r="M20" s="10"/>
      <c r="N20" s="15"/>
      <c r="O20" s="10"/>
      <c r="P20" s="10"/>
      <c r="Q20" s="10"/>
    </row>
    <row r="21" spans="1:17" ht="15" customHeight="1" x14ac:dyDescent="0.25">
      <c r="A21" s="10"/>
      <c r="B21" s="10"/>
      <c r="C21" s="10"/>
      <c r="D21" s="10"/>
      <c r="E21" s="10"/>
      <c r="F21" s="13"/>
      <c r="G21" s="10"/>
      <c r="H21" s="10"/>
      <c r="I21" s="15"/>
      <c r="J21" s="15"/>
      <c r="K21" s="15"/>
      <c r="L21" s="10"/>
      <c r="M21" s="15"/>
      <c r="N21" s="10"/>
      <c r="O21" s="15"/>
      <c r="P21" s="10"/>
      <c r="Q21" s="10"/>
    </row>
    <row r="22" spans="1:17" ht="15" customHeight="1" x14ac:dyDescent="0.25">
      <c r="A22" s="10"/>
      <c r="B22" s="10"/>
      <c r="C22" s="10"/>
      <c r="D22" s="10"/>
      <c r="E22" s="10"/>
      <c r="F22" s="13"/>
      <c r="G22" s="14"/>
      <c r="H22" s="10"/>
      <c r="I22" s="15"/>
      <c r="J22" s="15"/>
      <c r="K22" s="15"/>
      <c r="L22" s="10"/>
      <c r="M22" s="10"/>
      <c r="N22" s="15"/>
      <c r="O22" s="10"/>
      <c r="P22" s="10"/>
      <c r="Q22" s="10"/>
    </row>
    <row r="23" spans="1:17" ht="15" customHeight="1" x14ac:dyDescent="0.25">
      <c r="A23" s="10"/>
      <c r="B23" s="10"/>
      <c r="C23" s="10"/>
      <c r="D23" s="10"/>
      <c r="E23" s="10"/>
      <c r="F23" s="13"/>
      <c r="G23" s="10"/>
      <c r="H23" s="10"/>
      <c r="I23" s="15"/>
      <c r="J23" s="15"/>
      <c r="K23" s="15"/>
      <c r="L23" s="10"/>
      <c r="M23" s="15"/>
      <c r="N23" s="10"/>
      <c r="O23" s="15"/>
      <c r="P23" s="10"/>
      <c r="Q23" s="10"/>
    </row>
    <row r="24" spans="1:17" ht="15" customHeight="1" x14ac:dyDescent="0.25">
      <c r="A24" s="10"/>
      <c r="B24" s="10"/>
      <c r="C24" s="10"/>
      <c r="D24" s="10"/>
      <c r="E24" s="10"/>
      <c r="F24" s="13"/>
      <c r="G24" s="14"/>
      <c r="H24" s="10"/>
      <c r="I24" s="15"/>
      <c r="J24" s="15"/>
      <c r="K24" s="15"/>
      <c r="L24" s="10"/>
      <c r="M24" s="10"/>
      <c r="N24" s="15"/>
      <c r="O24" s="10"/>
      <c r="P24" s="10"/>
      <c r="Q24" s="10"/>
    </row>
    <row r="25" spans="1:17" ht="15" customHeight="1" x14ac:dyDescent="0.25">
      <c r="A25" s="10"/>
      <c r="B25" s="10"/>
      <c r="C25" s="10"/>
      <c r="D25" s="10"/>
      <c r="E25" s="10"/>
      <c r="F25" s="13"/>
      <c r="G25" s="10"/>
      <c r="H25" s="10"/>
      <c r="I25" s="15"/>
      <c r="J25" s="15"/>
      <c r="K25" s="15"/>
      <c r="L25" s="10"/>
      <c r="M25" s="15"/>
      <c r="N25" s="10"/>
      <c r="O25" s="15"/>
      <c r="P25" s="10"/>
      <c r="Q25" s="10"/>
    </row>
    <row r="26" spans="1:17" ht="15" customHeight="1" x14ac:dyDescent="0.25">
      <c r="A26" s="10"/>
      <c r="B26" s="10"/>
      <c r="C26" s="10"/>
      <c r="D26" s="10"/>
      <c r="E26" s="10"/>
      <c r="F26" s="13"/>
      <c r="G26" s="14"/>
      <c r="H26" s="10"/>
      <c r="I26" s="15"/>
      <c r="J26" s="15"/>
      <c r="K26" s="15"/>
      <c r="L26" s="10"/>
      <c r="M26" s="10"/>
      <c r="N26" s="15"/>
      <c r="O26" s="10"/>
      <c r="P26" s="10"/>
      <c r="Q26" s="10"/>
    </row>
    <row r="27" spans="1:17" ht="15" customHeight="1" x14ac:dyDescent="0.25">
      <c r="A27" s="10"/>
      <c r="B27" s="10"/>
      <c r="C27" s="10"/>
      <c r="D27" s="10"/>
      <c r="E27" s="10"/>
      <c r="F27" s="13"/>
      <c r="G27" s="10"/>
      <c r="H27" s="10"/>
      <c r="I27" s="15"/>
      <c r="J27" s="15"/>
      <c r="K27" s="15"/>
      <c r="L27" s="10"/>
      <c r="M27" s="15"/>
      <c r="N27" s="10"/>
      <c r="O27" s="15"/>
      <c r="P27" s="10"/>
      <c r="Q27" s="10"/>
    </row>
    <row r="28" spans="1:17" ht="15" customHeight="1" x14ac:dyDescent="0.25">
      <c r="A28" s="10"/>
      <c r="B28" s="10"/>
      <c r="C28" s="10"/>
      <c r="D28" s="10"/>
      <c r="E28" s="10"/>
      <c r="F28" s="13"/>
      <c r="G28" s="14"/>
      <c r="H28" s="10"/>
      <c r="I28" s="15"/>
      <c r="J28" s="15"/>
      <c r="K28" s="15"/>
      <c r="L28" s="10"/>
      <c r="M28" s="10"/>
      <c r="N28" s="15"/>
      <c r="O28" s="10"/>
      <c r="P28" s="10"/>
      <c r="Q28" s="10"/>
    </row>
    <row r="29" spans="1:17" ht="15" customHeight="1" x14ac:dyDescent="0.25">
      <c r="A29" s="10"/>
      <c r="B29" s="10"/>
      <c r="C29" s="10"/>
      <c r="D29" s="10"/>
      <c r="E29" s="10"/>
      <c r="F29" s="13"/>
      <c r="G29" s="10"/>
      <c r="H29" s="10"/>
      <c r="I29" s="15"/>
      <c r="J29" s="15"/>
      <c r="K29" s="15"/>
      <c r="L29" s="10"/>
      <c r="M29" s="15"/>
      <c r="N29" s="10"/>
      <c r="O29" s="15"/>
      <c r="P29" s="10"/>
      <c r="Q29" s="10"/>
    </row>
    <row r="30" spans="1:17" ht="15" customHeight="1" x14ac:dyDescent="0.25">
      <c r="A30" s="10"/>
      <c r="B30" s="10"/>
      <c r="C30" s="10"/>
      <c r="D30" s="10"/>
      <c r="E30" s="10"/>
      <c r="F30" s="13"/>
      <c r="G30" s="14"/>
      <c r="H30" s="10"/>
      <c r="I30" s="15"/>
      <c r="J30" s="15"/>
      <c r="K30" s="15"/>
      <c r="L30" s="10"/>
      <c r="M30" s="10"/>
      <c r="N30" s="15"/>
      <c r="O30" s="10"/>
      <c r="P30" s="10"/>
      <c r="Q30" s="10"/>
    </row>
    <row r="31" spans="1:17" ht="15" customHeight="1" x14ac:dyDescent="0.25">
      <c r="A31" s="10"/>
      <c r="B31" s="10"/>
      <c r="C31" s="10"/>
      <c r="D31" s="10"/>
      <c r="E31" s="10"/>
      <c r="F31" s="13"/>
      <c r="G31" s="10"/>
      <c r="H31" s="10"/>
      <c r="I31" s="15"/>
      <c r="J31" s="15"/>
      <c r="K31" s="15"/>
      <c r="L31" s="10"/>
      <c r="M31" s="15"/>
      <c r="N31" s="10"/>
      <c r="O31" s="15"/>
      <c r="P31" s="10"/>
      <c r="Q31" s="10"/>
    </row>
    <row r="32" spans="1:17" ht="15" customHeight="1" x14ac:dyDescent="0.25">
      <c r="A32" s="10"/>
      <c r="B32" s="10"/>
      <c r="C32" s="10"/>
      <c r="D32" s="10"/>
      <c r="E32" s="10"/>
      <c r="F32" s="13"/>
      <c r="G32" s="14"/>
      <c r="H32" s="10"/>
      <c r="I32" s="15"/>
      <c r="J32" s="15"/>
      <c r="K32" s="15"/>
      <c r="L32" s="10"/>
      <c r="M32" s="10"/>
      <c r="N32" s="15"/>
      <c r="O32" s="10"/>
      <c r="P32" s="10"/>
      <c r="Q32" s="10"/>
    </row>
    <row r="33" spans="1:17" ht="15" customHeight="1" x14ac:dyDescent="0.25">
      <c r="A33" s="10"/>
      <c r="B33" s="10"/>
      <c r="C33" s="10"/>
      <c r="D33" s="10"/>
      <c r="E33" s="10"/>
      <c r="F33" s="13"/>
      <c r="G33" s="10"/>
      <c r="H33" s="10"/>
      <c r="I33" s="15"/>
      <c r="J33" s="15"/>
      <c r="K33" s="15"/>
      <c r="L33" s="10"/>
      <c r="M33" s="15"/>
      <c r="N33" s="10"/>
      <c r="O33" s="15"/>
      <c r="P33" s="10"/>
      <c r="Q33" s="10"/>
    </row>
    <row r="34" spans="1:17" ht="15" customHeight="1" x14ac:dyDescent="0.25">
      <c r="A34" s="10"/>
      <c r="B34" s="10"/>
      <c r="C34" s="10"/>
      <c r="D34" s="10"/>
      <c r="E34" s="10"/>
      <c r="F34" s="13"/>
      <c r="G34" s="14"/>
      <c r="H34" s="10"/>
      <c r="I34" s="15"/>
      <c r="J34" s="15"/>
      <c r="K34" s="15"/>
      <c r="L34" s="10"/>
      <c r="M34" s="10"/>
      <c r="N34" s="15"/>
      <c r="O34" s="10"/>
      <c r="P34" s="10"/>
      <c r="Q34" s="10"/>
    </row>
    <row r="35" spans="1:17" ht="15" customHeight="1" x14ac:dyDescent="0.25">
      <c r="A35" s="10"/>
      <c r="B35" s="10"/>
      <c r="C35" s="10"/>
      <c r="D35" s="10"/>
      <c r="E35" s="10"/>
      <c r="F35" s="13"/>
      <c r="G35" s="10"/>
      <c r="H35" s="10"/>
      <c r="I35" s="15"/>
      <c r="J35" s="15"/>
      <c r="K35" s="15"/>
      <c r="L35" s="10"/>
      <c r="M35" s="15"/>
      <c r="N35" s="10"/>
      <c r="O35" s="15"/>
      <c r="P35" s="10"/>
      <c r="Q35" s="10"/>
    </row>
    <row r="36" spans="1:17" ht="15" customHeight="1" x14ac:dyDescent="0.25">
      <c r="A36" s="10"/>
      <c r="B36" s="10"/>
      <c r="C36" s="10"/>
      <c r="D36" s="10"/>
      <c r="E36" s="10"/>
      <c r="F36" s="13"/>
      <c r="G36" s="14"/>
      <c r="H36" s="10"/>
      <c r="I36" s="15"/>
      <c r="J36" s="15"/>
      <c r="K36" s="15"/>
      <c r="L36" s="10"/>
      <c r="M36" s="10"/>
      <c r="N36" s="15"/>
      <c r="O36" s="10"/>
      <c r="P36" s="10"/>
      <c r="Q36" s="10"/>
    </row>
    <row r="37" spans="1:17" ht="15" customHeight="1" x14ac:dyDescent="0.25">
      <c r="A37" s="10"/>
      <c r="B37" s="10"/>
      <c r="C37" s="10"/>
      <c r="D37" s="10"/>
      <c r="E37" s="10"/>
      <c r="F37" s="13"/>
      <c r="G37" s="10"/>
      <c r="H37" s="10"/>
      <c r="I37" s="15"/>
      <c r="J37" s="15"/>
      <c r="K37" s="15"/>
      <c r="L37" s="10"/>
      <c r="M37" s="15"/>
      <c r="N37" s="10"/>
      <c r="O37" s="15"/>
      <c r="P37" s="10"/>
      <c r="Q37" s="10"/>
    </row>
    <row r="38" spans="1:17" ht="15" customHeight="1" x14ac:dyDescent="0.25">
      <c r="A38" s="10"/>
      <c r="B38" s="10"/>
      <c r="C38" s="10"/>
      <c r="D38" s="10"/>
      <c r="E38" s="10"/>
      <c r="F38" s="13"/>
      <c r="G38" s="14"/>
      <c r="H38" s="10"/>
      <c r="I38" s="15"/>
      <c r="J38" s="15"/>
      <c r="K38" s="15"/>
      <c r="L38" s="10"/>
      <c r="M38" s="10"/>
      <c r="N38" s="15"/>
      <c r="O38" s="10"/>
      <c r="P38" s="10"/>
      <c r="Q38" s="10"/>
    </row>
    <row r="39" spans="1:17" ht="15" customHeight="1" x14ac:dyDescent="0.25">
      <c r="A39" s="10"/>
      <c r="B39" s="10"/>
      <c r="C39" s="10"/>
      <c r="D39" s="10"/>
      <c r="E39" s="10"/>
      <c r="F39" s="13"/>
      <c r="G39" s="10"/>
      <c r="H39" s="10"/>
      <c r="I39" s="15"/>
      <c r="J39" s="15"/>
      <c r="K39" s="15"/>
      <c r="L39" s="10"/>
      <c r="M39" s="15"/>
      <c r="N39" s="10"/>
      <c r="O39" s="15"/>
      <c r="P39" s="10"/>
      <c r="Q39" s="10"/>
    </row>
    <row r="40" spans="1:17" ht="15" customHeight="1" x14ac:dyDescent="0.25">
      <c r="A40" s="10"/>
      <c r="B40" s="10"/>
      <c r="C40" s="10"/>
      <c r="D40" s="10"/>
      <c r="E40" s="10"/>
      <c r="F40" s="13"/>
      <c r="G40" s="14"/>
      <c r="H40" s="10"/>
      <c r="I40" s="15"/>
      <c r="J40" s="15"/>
      <c r="K40" s="15"/>
      <c r="L40" s="10"/>
      <c r="M40" s="10"/>
      <c r="N40" s="15"/>
      <c r="O40" s="10"/>
      <c r="P40" s="10"/>
      <c r="Q40" s="10"/>
    </row>
    <row r="41" spans="1:17" ht="15" customHeight="1" x14ac:dyDescent="0.25">
      <c r="A41" s="10"/>
      <c r="B41" s="10"/>
      <c r="C41" s="10"/>
      <c r="D41" s="10"/>
      <c r="E41" s="10"/>
      <c r="F41" s="13"/>
      <c r="G41" s="10"/>
      <c r="H41" s="10"/>
      <c r="I41" s="15"/>
      <c r="J41" s="15"/>
      <c r="K41" s="15"/>
      <c r="L41" s="10"/>
      <c r="M41" s="15"/>
      <c r="N41" s="10"/>
      <c r="O41" s="15"/>
      <c r="P41" s="10"/>
      <c r="Q41" s="10"/>
    </row>
    <row r="42" spans="1:17" ht="15" customHeight="1" x14ac:dyDescent="0.25">
      <c r="A42" s="10"/>
      <c r="B42" s="10"/>
      <c r="C42" s="10"/>
      <c r="D42" s="10"/>
      <c r="E42" s="10"/>
      <c r="F42" s="13"/>
      <c r="G42" s="14"/>
      <c r="H42" s="10"/>
      <c r="I42" s="15"/>
      <c r="J42" s="15"/>
      <c r="K42" s="15"/>
      <c r="L42" s="10"/>
      <c r="M42" s="10"/>
      <c r="N42" s="15"/>
      <c r="O42" s="10"/>
      <c r="P42" s="10"/>
      <c r="Q42" s="10"/>
    </row>
    <row r="43" spans="1:17" ht="15" customHeight="1" x14ac:dyDescent="0.25">
      <c r="A43" s="10"/>
      <c r="B43" s="10"/>
      <c r="C43" s="10"/>
      <c r="D43" s="10"/>
      <c r="E43" s="10"/>
      <c r="F43" s="13"/>
      <c r="G43" s="10"/>
      <c r="H43" s="10"/>
      <c r="I43" s="15"/>
      <c r="J43" s="15"/>
      <c r="K43" s="15"/>
      <c r="L43" s="10"/>
      <c r="M43" s="15"/>
      <c r="N43" s="10"/>
      <c r="O43" s="15"/>
      <c r="P43" s="10"/>
      <c r="Q43" s="10"/>
    </row>
    <row r="44" spans="1:17" ht="15" customHeight="1" x14ac:dyDescent="0.25">
      <c r="A44" s="10"/>
      <c r="B44" s="10"/>
      <c r="C44" s="10"/>
      <c r="D44" s="10"/>
      <c r="E44" s="10"/>
      <c r="F44" s="13"/>
      <c r="G44" s="14"/>
      <c r="H44" s="10"/>
      <c r="I44" s="15"/>
      <c r="J44" s="15"/>
      <c r="K44" s="15"/>
      <c r="L44" s="10"/>
      <c r="M44" s="10"/>
      <c r="N44" s="15"/>
      <c r="O44" s="10"/>
      <c r="P44" s="10"/>
      <c r="Q44" s="10"/>
    </row>
    <row r="45" spans="1:17" ht="15" customHeight="1" x14ac:dyDescent="0.25">
      <c r="A45" s="10"/>
      <c r="B45" s="10"/>
      <c r="C45" s="10"/>
      <c r="D45" s="10"/>
      <c r="E45" s="10"/>
      <c r="F45" s="13"/>
      <c r="G45" s="10"/>
      <c r="H45" s="10"/>
      <c r="I45" s="15"/>
      <c r="J45" s="15"/>
      <c r="K45" s="15"/>
      <c r="L45" s="10"/>
      <c r="M45" s="15"/>
      <c r="N45" s="10"/>
      <c r="O45" s="15"/>
      <c r="P45" s="10"/>
      <c r="Q45" s="10"/>
    </row>
    <row r="46" spans="1:17" ht="15" customHeight="1" x14ac:dyDescent="0.25">
      <c r="A46" s="10"/>
      <c r="B46" s="10"/>
      <c r="C46" s="10"/>
      <c r="D46" s="10"/>
      <c r="E46" s="10"/>
      <c r="F46" s="13"/>
      <c r="G46" s="14"/>
      <c r="H46" s="10"/>
      <c r="I46" s="15"/>
      <c r="J46" s="15"/>
      <c r="K46" s="15"/>
      <c r="L46" s="10"/>
      <c r="M46" s="10"/>
      <c r="N46" s="15"/>
      <c r="O46" s="10"/>
      <c r="P46" s="10"/>
      <c r="Q46" s="10"/>
    </row>
    <row r="47" spans="1:17" ht="15" customHeight="1" x14ac:dyDescent="0.25">
      <c r="A47" s="10"/>
      <c r="B47" s="10"/>
      <c r="C47" s="10"/>
      <c r="D47" s="10"/>
      <c r="E47" s="10"/>
      <c r="F47" s="13"/>
      <c r="G47" s="10"/>
      <c r="H47" s="10"/>
      <c r="I47" s="15"/>
      <c r="J47" s="15"/>
      <c r="K47" s="15"/>
      <c r="L47" s="10"/>
      <c r="M47" s="15"/>
      <c r="N47" s="10"/>
      <c r="O47" s="15"/>
      <c r="P47" s="10"/>
      <c r="Q47" s="10"/>
    </row>
    <row r="48" spans="1:17" ht="15" customHeight="1" x14ac:dyDescent="0.25">
      <c r="A48" s="10"/>
      <c r="B48" s="10"/>
      <c r="C48" s="10"/>
      <c r="D48" s="10"/>
      <c r="E48" s="10"/>
      <c r="F48" s="13"/>
      <c r="G48" s="14"/>
      <c r="H48" s="10"/>
      <c r="I48" s="15"/>
      <c r="J48" s="15"/>
      <c r="K48" s="15"/>
      <c r="L48" s="10"/>
      <c r="M48" s="10"/>
      <c r="N48" s="15"/>
      <c r="O48" s="10"/>
      <c r="P48" s="10"/>
      <c r="Q48" s="10"/>
    </row>
    <row r="49" spans="1:17" ht="15" customHeight="1" x14ac:dyDescent="0.25">
      <c r="A49" s="10"/>
      <c r="B49" s="10"/>
      <c r="C49" s="10"/>
      <c r="D49" s="10"/>
      <c r="E49" s="10"/>
      <c r="F49" s="13"/>
      <c r="G49" s="10"/>
      <c r="H49" s="10"/>
      <c r="I49" s="15"/>
      <c r="J49" s="15"/>
      <c r="K49" s="15"/>
      <c r="L49" s="10"/>
      <c r="M49" s="15"/>
      <c r="N49" s="10"/>
      <c r="O49" s="15"/>
      <c r="P49" s="10"/>
      <c r="Q49" s="10"/>
    </row>
    <row r="50" spans="1:17" ht="15" customHeight="1" x14ac:dyDescent="0.25">
      <c r="A50" s="10"/>
      <c r="B50" s="10"/>
      <c r="C50" s="10"/>
      <c r="D50" s="10"/>
      <c r="E50" s="10"/>
      <c r="F50" s="13"/>
      <c r="G50" s="14"/>
      <c r="H50" s="10"/>
      <c r="I50" s="15"/>
      <c r="J50" s="15"/>
      <c r="K50" s="15"/>
      <c r="L50" s="10"/>
      <c r="M50" s="10"/>
      <c r="N50" s="15"/>
      <c r="O50" s="10"/>
      <c r="P50" s="10"/>
      <c r="Q50" s="10"/>
    </row>
    <row r="51" spans="1:17" ht="15" customHeight="1" x14ac:dyDescent="0.25">
      <c r="A51" s="10"/>
      <c r="B51" s="10"/>
      <c r="C51" s="10"/>
      <c r="D51" s="10"/>
      <c r="E51" s="10"/>
      <c r="F51" s="13"/>
      <c r="G51" s="10"/>
      <c r="H51" s="10"/>
      <c r="I51" s="15"/>
      <c r="J51" s="15"/>
      <c r="K51" s="15"/>
      <c r="L51" s="10"/>
      <c r="M51" s="15"/>
      <c r="N51" s="10"/>
      <c r="O51" s="15"/>
      <c r="P51" s="10"/>
      <c r="Q51" s="10"/>
    </row>
    <row r="52" spans="1:17" ht="15" customHeight="1" x14ac:dyDescent="0.25">
      <c r="A52" s="10"/>
      <c r="B52" s="10"/>
      <c r="C52" s="10"/>
      <c r="D52" s="10"/>
      <c r="E52" s="10"/>
      <c r="F52" s="13"/>
      <c r="G52" s="14"/>
      <c r="H52" s="10"/>
      <c r="I52" s="15"/>
      <c r="J52" s="15"/>
      <c r="K52" s="15"/>
      <c r="L52" s="10"/>
      <c r="M52" s="10"/>
      <c r="N52" s="15"/>
      <c r="O52" s="10"/>
      <c r="P52" s="10"/>
      <c r="Q52" s="10"/>
    </row>
    <row r="53" spans="1:17" ht="15" customHeight="1" x14ac:dyDescent="0.25">
      <c r="A53" s="10"/>
      <c r="B53" s="10"/>
      <c r="C53" s="10"/>
      <c r="D53" s="10"/>
      <c r="E53" s="10"/>
      <c r="F53" s="13"/>
      <c r="G53" s="10"/>
      <c r="H53" s="10"/>
      <c r="I53" s="15"/>
      <c r="J53" s="15"/>
      <c r="K53" s="15"/>
      <c r="L53" s="10"/>
      <c r="M53" s="15"/>
      <c r="N53" s="10"/>
      <c r="O53" s="15"/>
      <c r="P53" s="10"/>
      <c r="Q53" s="10"/>
    </row>
    <row r="54" spans="1:17" ht="15" customHeight="1" x14ac:dyDescent="0.25">
      <c r="A54" s="10"/>
      <c r="B54" s="10"/>
      <c r="C54" s="10"/>
      <c r="D54" s="10"/>
      <c r="E54" s="10"/>
      <c r="F54" s="13"/>
      <c r="G54" s="14"/>
      <c r="H54" s="10"/>
      <c r="I54" s="15"/>
      <c r="J54" s="15"/>
      <c r="K54" s="15"/>
      <c r="L54" s="10"/>
      <c r="M54" s="10"/>
      <c r="N54" s="15"/>
      <c r="O54" s="10"/>
      <c r="P54" s="10"/>
      <c r="Q54" s="10"/>
    </row>
    <row r="55" spans="1:17" ht="15" customHeight="1" x14ac:dyDescent="0.25">
      <c r="A55" s="10"/>
      <c r="B55" s="10"/>
      <c r="C55" s="10"/>
      <c r="D55" s="10"/>
      <c r="E55" s="10"/>
      <c r="F55" s="13"/>
      <c r="G55" s="10"/>
      <c r="H55" s="10"/>
      <c r="I55" s="15"/>
      <c r="J55" s="15"/>
      <c r="K55" s="15"/>
      <c r="L55" s="10"/>
      <c r="M55" s="15"/>
      <c r="N55" s="10"/>
      <c r="O55" s="15"/>
      <c r="P55" s="10"/>
      <c r="Q55" s="10"/>
    </row>
    <row r="56" spans="1:17" ht="15" customHeight="1" x14ac:dyDescent="0.25">
      <c r="A56" s="10"/>
      <c r="B56" s="10"/>
      <c r="C56" s="10"/>
      <c r="D56" s="10"/>
      <c r="E56" s="10"/>
      <c r="F56" s="13"/>
      <c r="G56" s="14"/>
      <c r="H56" s="10"/>
      <c r="I56" s="15"/>
      <c r="J56" s="15"/>
      <c r="K56" s="15"/>
      <c r="L56" s="10"/>
      <c r="M56" s="10"/>
      <c r="N56" s="15"/>
      <c r="O56" s="10"/>
      <c r="P56" s="10"/>
      <c r="Q56" s="10"/>
    </row>
    <row r="57" spans="1:17" ht="15" customHeight="1" x14ac:dyDescent="0.25">
      <c r="A57" s="10"/>
      <c r="B57" s="10"/>
      <c r="C57" s="10"/>
      <c r="D57" s="10"/>
      <c r="E57" s="10"/>
      <c r="F57" s="13"/>
      <c r="G57" s="10"/>
      <c r="H57" s="10"/>
      <c r="I57" s="15"/>
      <c r="J57" s="15"/>
      <c r="K57" s="15"/>
      <c r="L57" s="10"/>
      <c r="M57" s="15"/>
      <c r="N57" s="10"/>
      <c r="O57" s="15"/>
      <c r="P57" s="10"/>
      <c r="Q57" s="10"/>
    </row>
    <row r="58" spans="1:17" ht="15" customHeight="1" x14ac:dyDescent="0.25">
      <c r="A58" s="10"/>
      <c r="B58" s="10"/>
      <c r="C58" s="10"/>
      <c r="D58" s="10"/>
      <c r="E58" s="10"/>
      <c r="F58" s="13"/>
      <c r="G58" s="14"/>
      <c r="H58" s="10"/>
      <c r="I58" s="15"/>
      <c r="J58" s="15"/>
      <c r="K58" s="15"/>
      <c r="L58" s="10"/>
      <c r="M58" s="10"/>
      <c r="N58" s="15"/>
      <c r="O58" s="10"/>
      <c r="P58" s="10"/>
      <c r="Q58" s="10"/>
    </row>
    <row r="59" spans="1:17" ht="15" customHeight="1" x14ac:dyDescent="0.25">
      <c r="A59" s="10"/>
      <c r="B59" s="10"/>
      <c r="C59" s="10"/>
      <c r="D59" s="10"/>
      <c r="E59" s="10"/>
      <c r="F59" s="13"/>
      <c r="G59" s="10"/>
      <c r="H59" s="10"/>
      <c r="I59" s="15"/>
      <c r="J59" s="15"/>
      <c r="K59" s="15"/>
      <c r="L59" s="10"/>
      <c r="M59" s="15"/>
      <c r="N59" s="10"/>
      <c r="O59" s="15"/>
      <c r="P59" s="10"/>
      <c r="Q59" s="10"/>
    </row>
    <row r="60" spans="1:17" ht="15" customHeight="1" x14ac:dyDescent="0.25">
      <c r="A60" s="10"/>
      <c r="B60" s="10"/>
      <c r="C60" s="10"/>
      <c r="D60" s="12"/>
      <c r="E60" s="12"/>
      <c r="F60" s="10"/>
      <c r="G60" s="10"/>
      <c r="H60" s="12"/>
      <c r="I60" s="16"/>
      <c r="J60" s="16"/>
      <c r="K60" s="16"/>
      <c r="L60" s="18"/>
      <c r="M60" s="10"/>
      <c r="N60" s="17"/>
      <c r="O60" s="10"/>
      <c r="P60" s="10"/>
      <c r="Q60" s="10"/>
    </row>
    <row r="61" spans="1:17" ht="15" customHeight="1" x14ac:dyDescent="0.25">
      <c r="A61" s="10"/>
      <c r="B61" s="10"/>
      <c r="C61" s="10"/>
      <c r="D61" s="10"/>
      <c r="E61" s="10"/>
      <c r="F61" s="10"/>
      <c r="G61" s="10"/>
      <c r="H61" s="10"/>
      <c r="I61" s="17"/>
      <c r="J61" s="17"/>
      <c r="K61" s="17"/>
      <c r="L61" s="10"/>
      <c r="M61" s="10"/>
      <c r="N61" s="17"/>
      <c r="O61" s="19"/>
      <c r="P61" s="10"/>
      <c r="Q61" s="10"/>
    </row>
    <row r="62" spans="1:17" ht="15" customHeight="1" x14ac:dyDescent="0.25">
      <c r="A62" s="10"/>
      <c r="B62" s="12"/>
      <c r="C62" s="10"/>
      <c r="D62" s="10"/>
      <c r="E62" s="12"/>
      <c r="F62" s="10"/>
      <c r="G62" s="10"/>
      <c r="H62" s="10"/>
      <c r="I62" s="10"/>
      <c r="J62" s="10"/>
      <c r="K62" s="10"/>
      <c r="L62" s="10"/>
      <c r="M62" s="10"/>
      <c r="N62" s="10"/>
      <c r="O62" s="10"/>
      <c r="P62" s="10"/>
      <c r="Q62" s="10"/>
    </row>
    <row r="63" spans="1:17" ht="15" customHeight="1" x14ac:dyDescent="0.25">
      <c r="A63" s="10"/>
      <c r="B63" s="10"/>
      <c r="C63" s="10"/>
      <c r="D63" s="10"/>
      <c r="E63" s="10"/>
      <c r="F63" s="10"/>
      <c r="G63" s="10"/>
      <c r="H63" s="10"/>
      <c r="I63" s="10"/>
      <c r="J63" s="10"/>
      <c r="K63" s="10"/>
      <c r="L63" s="10"/>
      <c r="M63" s="10"/>
      <c r="N63" s="10"/>
      <c r="O63" s="10"/>
      <c r="P63" s="10"/>
      <c r="Q63" s="10"/>
    </row>
    <row r="64" spans="1:17" ht="15" customHeight="1" x14ac:dyDescent="0.25">
      <c r="A64" s="10"/>
      <c r="B64" s="10"/>
      <c r="C64" s="10"/>
      <c r="D64" s="10"/>
      <c r="E64" s="10"/>
      <c r="F64" s="13"/>
      <c r="G64" s="14"/>
      <c r="H64" s="10"/>
      <c r="I64" s="15"/>
      <c r="J64" s="15"/>
      <c r="K64" s="15"/>
      <c r="L64" s="10"/>
      <c r="M64" s="10"/>
      <c r="N64" s="15"/>
      <c r="O64" s="10"/>
      <c r="P64" s="10"/>
      <c r="Q64" s="10"/>
    </row>
    <row r="65" spans="1:17" ht="15" customHeight="1" x14ac:dyDescent="0.25">
      <c r="A65" s="10"/>
      <c r="B65" s="10"/>
      <c r="C65" s="10"/>
      <c r="D65" s="10"/>
      <c r="E65" s="10"/>
      <c r="F65" s="13"/>
      <c r="G65" s="10"/>
      <c r="H65" s="10"/>
      <c r="I65" s="15"/>
      <c r="J65" s="15"/>
      <c r="K65" s="15"/>
      <c r="L65" s="10"/>
      <c r="M65" s="15"/>
      <c r="N65" s="10"/>
      <c r="O65" s="15"/>
      <c r="P65" s="10"/>
      <c r="Q65" s="10"/>
    </row>
    <row r="66" spans="1:17" ht="15" customHeight="1" x14ac:dyDescent="0.25">
      <c r="A66" s="10"/>
      <c r="B66" s="10"/>
      <c r="C66" s="10"/>
      <c r="D66" s="10"/>
      <c r="E66" s="10"/>
      <c r="F66" s="13"/>
      <c r="G66" s="14"/>
      <c r="H66" s="10"/>
      <c r="I66" s="15"/>
      <c r="J66" s="15"/>
      <c r="K66" s="15"/>
      <c r="L66" s="10"/>
      <c r="M66" s="10"/>
      <c r="N66" s="15"/>
      <c r="O66" s="10"/>
      <c r="P66" s="10"/>
      <c r="Q66" s="10"/>
    </row>
    <row r="67" spans="1:17" ht="15" customHeight="1" x14ac:dyDescent="0.25">
      <c r="A67" s="10"/>
      <c r="B67" s="10"/>
      <c r="C67" s="10"/>
      <c r="D67" s="10"/>
      <c r="E67" s="10"/>
      <c r="F67" s="13"/>
      <c r="G67" s="10"/>
      <c r="H67" s="10"/>
      <c r="I67" s="15"/>
      <c r="J67" s="15"/>
      <c r="K67" s="15"/>
      <c r="L67" s="10"/>
      <c r="M67" s="15"/>
      <c r="N67" s="10"/>
      <c r="O67" s="15"/>
      <c r="P67" s="10"/>
      <c r="Q67" s="10"/>
    </row>
    <row r="68" spans="1:17" ht="15" customHeight="1" x14ac:dyDescent="0.25">
      <c r="A68" s="10"/>
      <c r="B68" s="10"/>
      <c r="C68" s="10"/>
      <c r="D68" s="10"/>
      <c r="E68" s="10"/>
      <c r="F68" s="13"/>
      <c r="G68" s="14"/>
      <c r="H68" s="10"/>
      <c r="I68" s="15"/>
      <c r="J68" s="15"/>
      <c r="K68" s="15"/>
      <c r="L68" s="10"/>
      <c r="M68" s="10"/>
      <c r="N68" s="15"/>
      <c r="O68" s="10"/>
      <c r="P68" s="10"/>
      <c r="Q68" s="10"/>
    </row>
    <row r="69" spans="1:17" ht="15" customHeight="1" x14ac:dyDescent="0.25">
      <c r="A69" s="10"/>
      <c r="B69" s="10"/>
      <c r="C69" s="10"/>
      <c r="D69" s="10"/>
      <c r="E69" s="10"/>
      <c r="F69" s="13"/>
      <c r="G69" s="10"/>
      <c r="H69" s="10"/>
      <c r="I69" s="15"/>
      <c r="J69" s="15"/>
      <c r="K69" s="15"/>
      <c r="L69" s="10"/>
      <c r="M69" s="15"/>
      <c r="N69" s="10"/>
      <c r="O69" s="15"/>
      <c r="P69" s="10"/>
      <c r="Q69" s="10"/>
    </row>
    <row r="70" spans="1:17" ht="15" customHeight="1" x14ac:dyDescent="0.25">
      <c r="A70" s="10"/>
      <c r="B70" s="10"/>
      <c r="C70" s="10"/>
      <c r="D70" s="10"/>
      <c r="E70" s="10"/>
      <c r="F70" s="13"/>
      <c r="G70" s="14"/>
      <c r="H70" s="10"/>
      <c r="I70" s="15"/>
      <c r="J70" s="15"/>
      <c r="K70" s="15"/>
      <c r="L70" s="10"/>
      <c r="M70" s="10"/>
      <c r="N70" s="15"/>
      <c r="O70" s="10"/>
      <c r="P70" s="10"/>
      <c r="Q70" s="10"/>
    </row>
    <row r="71" spans="1:17" ht="15" customHeight="1" x14ac:dyDescent="0.25">
      <c r="A71" s="10"/>
      <c r="B71" s="10"/>
      <c r="C71" s="10"/>
      <c r="D71" s="10"/>
      <c r="E71" s="10"/>
      <c r="F71" s="13"/>
      <c r="G71" s="10"/>
      <c r="H71" s="10"/>
      <c r="I71" s="15"/>
      <c r="J71" s="15"/>
      <c r="K71" s="15"/>
      <c r="L71" s="10"/>
      <c r="M71" s="15"/>
      <c r="N71" s="10"/>
      <c r="O71" s="15"/>
      <c r="P71" s="10"/>
      <c r="Q71" s="10"/>
    </row>
    <row r="72" spans="1:17" ht="15" customHeight="1" x14ac:dyDescent="0.25">
      <c r="A72" s="10"/>
      <c r="B72" s="10"/>
      <c r="C72" s="10"/>
      <c r="D72" s="10"/>
      <c r="E72" s="10"/>
      <c r="F72" s="13"/>
      <c r="G72" s="14"/>
      <c r="H72" s="10"/>
      <c r="I72" s="15"/>
      <c r="J72" s="15"/>
      <c r="K72" s="15"/>
      <c r="L72" s="10"/>
      <c r="M72" s="10"/>
      <c r="N72" s="15"/>
      <c r="O72" s="10"/>
      <c r="P72" s="10"/>
      <c r="Q72" s="10"/>
    </row>
    <row r="73" spans="1:17" ht="15" customHeight="1" x14ac:dyDescent="0.25">
      <c r="A73" s="10"/>
      <c r="B73" s="10"/>
      <c r="C73" s="10"/>
      <c r="D73" s="10"/>
      <c r="E73" s="10"/>
      <c r="F73" s="13"/>
      <c r="G73" s="10"/>
      <c r="H73" s="10"/>
      <c r="I73" s="15"/>
      <c r="J73" s="15"/>
      <c r="K73" s="15"/>
      <c r="L73" s="10"/>
      <c r="M73" s="15"/>
      <c r="N73" s="10"/>
      <c r="O73" s="15"/>
      <c r="P73" s="10"/>
      <c r="Q73" s="10"/>
    </row>
    <row r="74" spans="1:17" ht="15" customHeight="1" x14ac:dyDescent="0.25">
      <c r="A74" s="10"/>
      <c r="B74" s="10"/>
      <c r="C74" s="10"/>
      <c r="D74" s="12"/>
      <c r="E74" s="12"/>
      <c r="F74" s="10"/>
      <c r="G74" s="10"/>
      <c r="H74" s="12"/>
      <c r="I74" s="16"/>
      <c r="J74" s="16"/>
      <c r="K74" s="16"/>
      <c r="L74" s="18"/>
      <c r="M74" s="10"/>
      <c r="N74" s="17"/>
      <c r="O74" s="10"/>
      <c r="P74" s="10"/>
      <c r="Q74" s="10"/>
    </row>
    <row r="75" spans="1:17" ht="15" customHeight="1" x14ac:dyDescent="0.25">
      <c r="A75" s="10"/>
      <c r="B75" s="10"/>
      <c r="C75" s="10"/>
      <c r="D75" s="10"/>
      <c r="E75" s="10"/>
      <c r="F75" s="10"/>
      <c r="G75" s="10"/>
      <c r="H75" s="10"/>
      <c r="I75" s="17"/>
      <c r="J75" s="17"/>
      <c r="K75" s="17"/>
      <c r="L75" s="10"/>
      <c r="M75" s="10"/>
      <c r="N75" s="17"/>
      <c r="O75" s="10"/>
      <c r="P75" s="10"/>
      <c r="Q75" s="10"/>
    </row>
    <row r="76" spans="1:17" ht="15" customHeight="1" x14ac:dyDescent="0.25">
      <c r="A76" s="10"/>
      <c r="B76" s="12"/>
      <c r="C76" s="10"/>
      <c r="D76" s="10"/>
      <c r="E76" s="12"/>
      <c r="F76" s="10"/>
      <c r="G76" s="10"/>
      <c r="H76" s="10"/>
      <c r="I76" s="10"/>
      <c r="J76" s="10"/>
      <c r="K76" s="10"/>
      <c r="L76" s="10"/>
      <c r="M76" s="10"/>
      <c r="N76" s="10"/>
      <c r="O76" s="10"/>
      <c r="P76" s="10"/>
      <c r="Q76" s="10"/>
    </row>
    <row r="77" spans="1:17" ht="15" customHeight="1" x14ac:dyDescent="0.25">
      <c r="A77" s="10"/>
      <c r="B77" s="10"/>
      <c r="C77" s="10"/>
      <c r="D77" s="10"/>
      <c r="E77" s="10"/>
      <c r="F77" s="10"/>
      <c r="G77" s="10"/>
      <c r="H77" s="10"/>
      <c r="I77" s="10"/>
      <c r="J77" s="10"/>
      <c r="K77" s="10"/>
      <c r="L77" s="10"/>
      <c r="M77" s="10"/>
      <c r="N77" s="10"/>
      <c r="O77" s="10"/>
      <c r="P77" s="10"/>
      <c r="Q77" s="10"/>
    </row>
    <row r="78" spans="1:17" ht="15" customHeight="1" x14ac:dyDescent="0.25">
      <c r="A78" s="10"/>
      <c r="B78" s="10"/>
      <c r="C78" s="10"/>
      <c r="D78" s="10"/>
      <c r="E78" s="10"/>
      <c r="F78" s="13"/>
      <c r="G78" s="14"/>
      <c r="H78" s="10"/>
      <c r="I78" s="15"/>
      <c r="J78" s="15"/>
      <c r="K78" s="15"/>
      <c r="L78" s="10"/>
      <c r="M78" s="10"/>
      <c r="N78" s="15"/>
      <c r="O78" s="10"/>
      <c r="P78" s="10"/>
      <c r="Q78" s="10"/>
    </row>
    <row r="79" spans="1:17" ht="15" customHeight="1" x14ac:dyDescent="0.25">
      <c r="A79" s="10"/>
      <c r="B79" s="10"/>
      <c r="C79" s="10"/>
      <c r="D79" s="10"/>
      <c r="E79" s="10"/>
      <c r="F79" s="13"/>
      <c r="G79" s="10"/>
      <c r="H79" s="10"/>
      <c r="I79" s="15"/>
      <c r="J79" s="15"/>
      <c r="K79" s="15"/>
      <c r="L79" s="10"/>
      <c r="M79" s="15"/>
      <c r="N79" s="10"/>
      <c r="O79" s="15"/>
      <c r="P79" s="10"/>
      <c r="Q79" s="10"/>
    </row>
    <row r="80" spans="1:17" ht="15" customHeight="1" x14ac:dyDescent="0.25">
      <c r="A80" s="10"/>
      <c r="B80" s="10"/>
      <c r="C80" s="10"/>
      <c r="D80" s="10"/>
      <c r="E80" s="10"/>
      <c r="F80" s="13"/>
      <c r="G80" s="14"/>
      <c r="H80" s="10"/>
      <c r="I80" s="15"/>
      <c r="J80" s="15"/>
      <c r="K80" s="15"/>
      <c r="L80" s="10"/>
      <c r="M80" s="10"/>
      <c r="N80" s="15"/>
      <c r="O80" s="10"/>
      <c r="P80" s="10"/>
      <c r="Q80" s="10"/>
    </row>
    <row r="81" spans="1:17" ht="15" customHeight="1" x14ac:dyDescent="0.25">
      <c r="A81" s="10"/>
      <c r="B81" s="10"/>
      <c r="C81" s="10"/>
      <c r="D81" s="10"/>
      <c r="E81" s="10"/>
      <c r="F81" s="13"/>
      <c r="G81" s="10"/>
      <c r="H81" s="10"/>
      <c r="I81" s="15"/>
      <c r="J81" s="15"/>
      <c r="K81" s="15"/>
      <c r="L81" s="10"/>
      <c r="M81" s="15"/>
      <c r="N81" s="10"/>
      <c r="O81" s="15"/>
      <c r="P81" s="10"/>
      <c r="Q81" s="10"/>
    </row>
    <row r="82" spans="1:17" ht="15" customHeight="1" x14ac:dyDescent="0.25">
      <c r="A82" s="10"/>
      <c r="B82" s="10"/>
      <c r="C82" s="10"/>
      <c r="D82" s="10"/>
      <c r="E82" s="10"/>
      <c r="F82" s="13"/>
      <c r="G82" s="14"/>
      <c r="H82" s="10"/>
      <c r="I82" s="15"/>
      <c r="J82" s="15"/>
      <c r="K82" s="15"/>
      <c r="L82" s="10"/>
      <c r="M82" s="10"/>
      <c r="N82" s="15"/>
      <c r="O82" s="10"/>
      <c r="P82" s="10"/>
      <c r="Q82" s="10"/>
    </row>
    <row r="83" spans="1:17" ht="15" customHeight="1" x14ac:dyDescent="0.25">
      <c r="A83" s="10"/>
      <c r="B83" s="10"/>
      <c r="C83" s="10"/>
      <c r="D83" s="10"/>
      <c r="E83" s="10"/>
      <c r="F83" s="13"/>
      <c r="G83" s="10"/>
      <c r="H83" s="10"/>
      <c r="I83" s="15"/>
      <c r="J83" s="15"/>
      <c r="K83" s="15"/>
      <c r="L83" s="10"/>
      <c r="M83" s="15"/>
      <c r="N83" s="10"/>
      <c r="O83" s="15"/>
      <c r="P83" s="10"/>
      <c r="Q83" s="10"/>
    </row>
    <row r="84" spans="1:17" ht="15" customHeight="1" x14ac:dyDescent="0.25">
      <c r="A84" s="10"/>
      <c r="B84" s="10"/>
      <c r="C84" s="10"/>
      <c r="D84" s="10"/>
      <c r="E84" s="10"/>
      <c r="F84" s="13"/>
      <c r="G84" s="14"/>
      <c r="H84" s="10"/>
      <c r="I84" s="15"/>
      <c r="J84" s="15"/>
      <c r="K84" s="15"/>
      <c r="L84" s="10"/>
      <c r="M84" s="10"/>
      <c r="N84" s="15"/>
      <c r="O84" s="10"/>
      <c r="P84" s="10"/>
      <c r="Q84" s="10"/>
    </row>
    <row r="85" spans="1:17" ht="15" customHeight="1" x14ac:dyDescent="0.25">
      <c r="A85" s="10"/>
      <c r="B85" s="10"/>
      <c r="C85" s="10"/>
      <c r="D85" s="10"/>
      <c r="E85" s="10"/>
      <c r="F85" s="10"/>
      <c r="G85" s="10"/>
      <c r="H85" s="10"/>
      <c r="I85" s="15"/>
      <c r="J85" s="15"/>
      <c r="K85" s="15"/>
      <c r="L85" s="10"/>
      <c r="M85" s="15"/>
      <c r="N85" s="10"/>
      <c r="O85" s="15"/>
      <c r="P85" s="10"/>
      <c r="Q85" s="10"/>
    </row>
    <row r="86" spans="1:17" ht="15" customHeight="1" x14ac:dyDescent="0.25">
      <c r="A86" s="10"/>
      <c r="B86" s="10"/>
      <c r="C86" s="10"/>
      <c r="D86" s="12"/>
      <c r="E86" s="12"/>
      <c r="F86" s="10"/>
      <c r="G86" s="10"/>
      <c r="H86" s="12"/>
      <c r="I86" s="16"/>
      <c r="J86" s="16"/>
      <c r="K86" s="16"/>
      <c r="L86" s="18"/>
      <c r="M86" s="10"/>
      <c r="N86" s="17"/>
      <c r="O86" s="10"/>
      <c r="P86" s="10"/>
      <c r="Q86" s="10"/>
    </row>
    <row r="87" spans="1:17" ht="15" customHeight="1" x14ac:dyDescent="0.25">
      <c r="A87" s="10"/>
      <c r="B87" s="10"/>
      <c r="C87" s="10"/>
      <c r="D87" s="10"/>
      <c r="E87" s="10"/>
      <c r="F87" s="10"/>
      <c r="G87" s="10"/>
      <c r="H87" s="10"/>
      <c r="I87" s="17"/>
      <c r="J87" s="17"/>
      <c r="K87" s="17"/>
      <c r="L87" s="10"/>
      <c r="M87" s="10"/>
      <c r="N87" s="17"/>
      <c r="O87" s="10"/>
      <c r="P87" s="10"/>
      <c r="Q87" s="10"/>
    </row>
    <row r="88" spans="1:17" ht="15" customHeight="1" x14ac:dyDescent="0.25">
      <c r="A88" s="10"/>
      <c r="B88" s="12"/>
      <c r="C88" s="10"/>
      <c r="D88" s="10"/>
      <c r="E88" s="12"/>
      <c r="F88" s="10"/>
      <c r="G88" s="10"/>
      <c r="H88" s="10"/>
      <c r="I88" s="10"/>
      <c r="J88" s="10"/>
      <c r="K88" s="10"/>
      <c r="L88" s="10"/>
      <c r="M88" s="10"/>
      <c r="N88" s="10"/>
      <c r="O88" s="10"/>
      <c r="P88" s="10"/>
      <c r="Q88" s="10"/>
    </row>
    <row r="89" spans="1:17" ht="15" customHeight="1" x14ac:dyDescent="0.25">
      <c r="A89" s="10"/>
      <c r="B89" s="10"/>
      <c r="C89" s="10"/>
      <c r="D89" s="10"/>
      <c r="E89" s="10"/>
      <c r="F89" s="10"/>
      <c r="G89" s="10"/>
      <c r="H89" s="10"/>
      <c r="I89" s="10"/>
      <c r="J89" s="10"/>
      <c r="K89" s="10"/>
      <c r="L89" s="10"/>
      <c r="M89" s="10"/>
      <c r="N89" s="10"/>
      <c r="O89" s="10"/>
      <c r="P89" s="10"/>
      <c r="Q89" s="10"/>
    </row>
    <row r="90" spans="1:17" ht="15" customHeight="1" x14ac:dyDescent="0.25">
      <c r="A90" s="10"/>
      <c r="B90" s="10"/>
      <c r="C90" s="10"/>
      <c r="D90" s="10"/>
      <c r="E90" s="10"/>
      <c r="F90" s="13"/>
      <c r="G90" s="14"/>
      <c r="H90" s="10"/>
      <c r="I90" s="15"/>
      <c r="J90" s="15"/>
      <c r="K90" s="15"/>
      <c r="L90" s="10"/>
      <c r="M90" s="10"/>
      <c r="N90" s="15"/>
      <c r="O90" s="10"/>
      <c r="P90" s="10"/>
      <c r="Q90" s="10"/>
    </row>
    <row r="91" spans="1:17" ht="15" customHeight="1" x14ac:dyDescent="0.25">
      <c r="A91" s="10"/>
      <c r="B91" s="10"/>
      <c r="C91" s="10"/>
      <c r="D91" s="10"/>
      <c r="E91" s="10"/>
      <c r="F91" s="13"/>
      <c r="G91" s="10"/>
      <c r="H91" s="10"/>
      <c r="I91" s="15"/>
      <c r="J91" s="15"/>
      <c r="K91" s="15"/>
      <c r="L91" s="10"/>
      <c r="M91" s="15"/>
      <c r="N91" s="10"/>
      <c r="O91" s="15"/>
      <c r="P91" s="10"/>
      <c r="Q91" s="10"/>
    </row>
    <row r="92" spans="1:17" ht="15" customHeight="1" x14ac:dyDescent="0.25">
      <c r="A92" s="10"/>
      <c r="B92" s="10"/>
      <c r="C92" s="10"/>
      <c r="D92" s="10"/>
      <c r="E92" s="10"/>
      <c r="F92" s="13"/>
      <c r="G92" s="14"/>
      <c r="H92" s="10"/>
      <c r="I92" s="15"/>
      <c r="J92" s="15"/>
      <c r="K92" s="15"/>
      <c r="L92" s="10"/>
      <c r="M92" s="10"/>
      <c r="N92" s="15"/>
      <c r="O92" s="10"/>
      <c r="P92" s="10"/>
      <c r="Q92" s="10"/>
    </row>
    <row r="93" spans="1:17" ht="15" customHeight="1" x14ac:dyDescent="0.25">
      <c r="A93" s="10"/>
      <c r="B93" s="10"/>
      <c r="C93" s="10"/>
      <c r="D93" s="10"/>
      <c r="E93" s="10"/>
      <c r="F93" s="13"/>
      <c r="G93" s="10"/>
      <c r="H93" s="10"/>
      <c r="I93" s="15"/>
      <c r="J93" s="15"/>
      <c r="K93" s="15"/>
      <c r="L93" s="10"/>
      <c r="M93" s="15"/>
      <c r="N93" s="10"/>
      <c r="O93" s="15"/>
      <c r="P93" s="10"/>
      <c r="Q93" s="10"/>
    </row>
    <row r="94" spans="1:17" ht="15" customHeight="1" x14ac:dyDescent="0.25">
      <c r="A94" s="10"/>
      <c r="B94" s="10"/>
      <c r="C94" s="10"/>
      <c r="D94" s="10"/>
      <c r="E94" s="10"/>
      <c r="F94" s="13"/>
      <c r="G94" s="14"/>
      <c r="H94" s="10"/>
      <c r="I94" s="15"/>
      <c r="J94" s="15"/>
      <c r="K94" s="15"/>
      <c r="L94" s="10"/>
      <c r="M94" s="10"/>
      <c r="N94" s="15"/>
      <c r="O94" s="10"/>
      <c r="P94" s="10"/>
      <c r="Q94" s="10"/>
    </row>
    <row r="95" spans="1:17" ht="15" customHeight="1" x14ac:dyDescent="0.25">
      <c r="A95" s="10"/>
      <c r="B95" s="10"/>
      <c r="C95" s="10"/>
      <c r="D95" s="10"/>
      <c r="E95" s="10"/>
      <c r="F95" s="13"/>
      <c r="G95" s="10"/>
      <c r="H95" s="10"/>
      <c r="I95" s="15"/>
      <c r="J95" s="15"/>
      <c r="K95" s="15"/>
      <c r="L95" s="10"/>
      <c r="M95" s="15"/>
      <c r="N95" s="10"/>
      <c r="O95" s="15"/>
      <c r="P95" s="10"/>
      <c r="Q95" s="10"/>
    </row>
    <row r="96" spans="1:17" ht="15" customHeight="1" x14ac:dyDescent="0.25">
      <c r="A96" s="10"/>
      <c r="B96" s="10"/>
      <c r="C96" s="10"/>
      <c r="D96" s="10"/>
      <c r="E96" s="10"/>
      <c r="F96" s="13"/>
      <c r="G96" s="14"/>
      <c r="H96" s="10"/>
      <c r="I96" s="15"/>
      <c r="J96" s="15"/>
      <c r="K96" s="15"/>
      <c r="L96" s="10"/>
      <c r="M96" s="10"/>
      <c r="N96" s="15"/>
      <c r="O96" s="10"/>
      <c r="P96" s="10"/>
      <c r="Q96" s="10"/>
    </row>
    <row r="97" spans="1:17" ht="15" customHeight="1" x14ac:dyDescent="0.25">
      <c r="A97" s="10"/>
      <c r="B97" s="10"/>
      <c r="C97" s="10"/>
      <c r="D97" s="10"/>
      <c r="E97" s="10"/>
      <c r="F97" s="13"/>
      <c r="G97" s="10"/>
      <c r="H97" s="10"/>
      <c r="I97" s="15"/>
      <c r="J97" s="15"/>
      <c r="K97" s="15"/>
      <c r="L97" s="10"/>
      <c r="M97" s="15"/>
      <c r="N97" s="10"/>
      <c r="O97" s="15"/>
      <c r="P97" s="10"/>
      <c r="Q97" s="10"/>
    </row>
    <row r="98" spans="1:17" ht="15" customHeight="1" x14ac:dyDescent="0.25">
      <c r="A98" s="10"/>
      <c r="B98" s="10"/>
      <c r="C98" s="10"/>
      <c r="D98" s="10"/>
      <c r="E98" s="10"/>
      <c r="F98" s="13"/>
      <c r="G98" s="14"/>
      <c r="H98" s="10"/>
      <c r="I98" s="15"/>
      <c r="J98" s="15"/>
      <c r="K98" s="15"/>
      <c r="L98" s="10"/>
      <c r="M98" s="10"/>
      <c r="N98" s="15"/>
      <c r="O98" s="10"/>
      <c r="P98" s="10"/>
      <c r="Q98" s="10"/>
    </row>
    <row r="99" spans="1:17" ht="15" customHeight="1" x14ac:dyDescent="0.25">
      <c r="A99" s="10"/>
      <c r="B99" s="10"/>
      <c r="C99" s="10"/>
      <c r="D99" s="10"/>
      <c r="E99" s="10"/>
      <c r="F99" s="13"/>
      <c r="G99" s="10"/>
      <c r="H99" s="10"/>
      <c r="I99" s="15"/>
      <c r="J99" s="15"/>
      <c r="K99" s="15"/>
      <c r="L99" s="10"/>
      <c r="M99" s="15"/>
      <c r="N99" s="10"/>
      <c r="O99" s="15"/>
      <c r="P99" s="10"/>
      <c r="Q99" s="10"/>
    </row>
    <row r="100" spans="1:17" ht="15" customHeight="1" x14ac:dyDescent="0.25">
      <c r="A100" s="10"/>
      <c r="B100" s="10"/>
      <c r="C100" s="10"/>
      <c r="D100" s="10"/>
      <c r="E100" s="10"/>
      <c r="F100" s="13"/>
      <c r="G100" s="14"/>
      <c r="H100" s="10"/>
      <c r="I100" s="15"/>
      <c r="J100" s="15"/>
      <c r="K100" s="15"/>
      <c r="L100" s="10"/>
      <c r="M100" s="10"/>
      <c r="N100" s="15"/>
      <c r="O100" s="10"/>
      <c r="P100" s="10"/>
      <c r="Q100" s="10"/>
    </row>
    <row r="101" spans="1:17" ht="15" customHeight="1" x14ac:dyDescent="0.25">
      <c r="A101" s="10"/>
      <c r="B101" s="10"/>
      <c r="C101" s="10"/>
      <c r="D101" s="10"/>
      <c r="E101" s="10"/>
      <c r="F101" s="13"/>
      <c r="G101" s="10"/>
      <c r="H101" s="10"/>
      <c r="I101" s="15"/>
      <c r="J101" s="15"/>
      <c r="K101" s="15"/>
      <c r="L101" s="10"/>
      <c r="M101" s="15"/>
      <c r="N101" s="10"/>
      <c r="O101" s="15"/>
      <c r="P101" s="10"/>
      <c r="Q101" s="10"/>
    </row>
    <row r="102" spans="1:17" ht="15" customHeight="1" x14ac:dyDescent="0.25">
      <c r="A102" s="10"/>
      <c r="B102" s="10"/>
      <c r="C102" s="10"/>
      <c r="D102" s="10"/>
      <c r="E102" s="10"/>
      <c r="F102" s="13"/>
      <c r="G102" s="14"/>
      <c r="H102" s="10"/>
      <c r="I102" s="15"/>
      <c r="J102" s="15"/>
      <c r="K102" s="15"/>
      <c r="L102" s="10"/>
      <c r="M102" s="10"/>
      <c r="N102" s="15"/>
      <c r="O102" s="10"/>
      <c r="P102" s="10"/>
      <c r="Q102" s="10"/>
    </row>
    <row r="103" spans="1:17" ht="15" customHeight="1" x14ac:dyDescent="0.25">
      <c r="A103" s="10"/>
      <c r="B103" s="10"/>
      <c r="C103" s="10"/>
      <c r="D103" s="10"/>
      <c r="E103" s="10"/>
      <c r="F103" s="13"/>
      <c r="G103" s="10"/>
      <c r="H103" s="10"/>
      <c r="I103" s="15"/>
      <c r="J103" s="15"/>
      <c r="K103" s="15"/>
      <c r="L103" s="10"/>
      <c r="M103" s="15"/>
      <c r="N103" s="10"/>
      <c r="O103" s="15"/>
      <c r="P103" s="10"/>
      <c r="Q103" s="10"/>
    </row>
    <row r="104" spans="1:17" ht="15" customHeight="1" x14ac:dyDescent="0.25">
      <c r="A104" s="10"/>
      <c r="B104" s="10"/>
      <c r="C104" s="10"/>
      <c r="D104" s="10"/>
      <c r="E104" s="10"/>
      <c r="F104" s="13"/>
      <c r="G104" s="14"/>
      <c r="H104" s="10"/>
      <c r="I104" s="15"/>
      <c r="J104" s="15"/>
      <c r="K104" s="15"/>
      <c r="L104" s="10"/>
      <c r="M104" s="10"/>
      <c r="N104" s="15"/>
      <c r="O104" s="10"/>
      <c r="P104" s="10"/>
      <c r="Q104" s="10"/>
    </row>
    <row r="105" spans="1:17" ht="15" customHeight="1" x14ac:dyDescent="0.25">
      <c r="A105" s="10"/>
      <c r="B105" s="10"/>
      <c r="C105" s="10"/>
      <c r="D105" s="10"/>
      <c r="E105" s="10"/>
      <c r="F105" s="13"/>
      <c r="G105" s="10"/>
      <c r="H105" s="10"/>
      <c r="I105" s="15"/>
      <c r="J105" s="15"/>
      <c r="K105" s="15"/>
      <c r="L105" s="10"/>
      <c r="M105" s="15"/>
      <c r="N105" s="10"/>
      <c r="O105" s="15"/>
      <c r="P105" s="10"/>
      <c r="Q105" s="10"/>
    </row>
    <row r="106" spans="1:17" ht="15" customHeight="1" x14ac:dyDescent="0.25">
      <c r="A106" s="10"/>
      <c r="B106" s="10"/>
      <c r="C106" s="10"/>
      <c r="D106" s="10"/>
      <c r="E106" s="10"/>
      <c r="F106" s="13"/>
      <c r="G106" s="14"/>
      <c r="H106" s="10"/>
      <c r="I106" s="15"/>
      <c r="J106" s="15"/>
      <c r="K106" s="15"/>
      <c r="L106" s="10"/>
      <c r="M106" s="10"/>
      <c r="N106" s="15"/>
      <c r="O106" s="10"/>
      <c r="P106" s="10"/>
      <c r="Q106" s="10"/>
    </row>
    <row r="107" spans="1:17" ht="15" customHeight="1" x14ac:dyDescent="0.25">
      <c r="A107" s="10"/>
      <c r="B107" s="10"/>
      <c r="C107" s="10"/>
      <c r="D107" s="10"/>
      <c r="E107" s="10"/>
      <c r="F107" s="13"/>
      <c r="G107" s="10"/>
      <c r="H107" s="10"/>
      <c r="I107" s="15"/>
      <c r="J107" s="15"/>
      <c r="K107" s="15"/>
      <c r="L107" s="10"/>
      <c r="M107" s="15"/>
      <c r="N107" s="10"/>
      <c r="O107" s="15"/>
      <c r="P107" s="10"/>
      <c r="Q107" s="10"/>
    </row>
    <row r="108" spans="1:17" ht="15" customHeight="1" x14ac:dyDescent="0.25">
      <c r="A108" s="10"/>
      <c r="B108" s="10"/>
      <c r="C108" s="10"/>
      <c r="D108" s="10"/>
      <c r="E108" s="10"/>
      <c r="F108" s="13"/>
      <c r="G108" s="14"/>
      <c r="H108" s="10"/>
      <c r="I108" s="15"/>
      <c r="J108" s="15"/>
      <c r="K108" s="15"/>
      <c r="L108" s="10"/>
      <c r="M108" s="10"/>
      <c r="N108" s="15"/>
      <c r="O108" s="10"/>
      <c r="P108" s="10"/>
      <c r="Q108" s="10"/>
    </row>
    <row r="109" spans="1:17" ht="15" customHeight="1" x14ac:dyDescent="0.25">
      <c r="A109" s="10"/>
      <c r="B109" s="10"/>
      <c r="C109" s="10"/>
      <c r="D109" s="10"/>
      <c r="E109" s="10"/>
      <c r="F109" s="13"/>
      <c r="G109" s="10"/>
      <c r="H109" s="10"/>
      <c r="I109" s="15"/>
      <c r="J109" s="15"/>
      <c r="K109" s="15"/>
      <c r="L109" s="10"/>
      <c r="M109" s="15"/>
      <c r="N109" s="10"/>
      <c r="O109" s="15"/>
      <c r="P109" s="10"/>
      <c r="Q109" s="10"/>
    </row>
    <row r="110" spans="1:17" ht="15" customHeight="1" x14ac:dyDescent="0.25">
      <c r="A110" s="10"/>
      <c r="B110" s="10"/>
      <c r="C110" s="10"/>
      <c r="D110" s="10"/>
      <c r="E110" s="10"/>
      <c r="F110" s="13"/>
      <c r="G110" s="14"/>
      <c r="H110" s="10"/>
      <c r="I110" s="15"/>
      <c r="J110" s="15"/>
      <c r="K110" s="15"/>
      <c r="L110" s="10"/>
      <c r="M110" s="10"/>
      <c r="N110" s="15"/>
      <c r="O110" s="10"/>
      <c r="P110" s="10"/>
      <c r="Q110" s="10"/>
    </row>
    <row r="111" spans="1:17" ht="15" customHeight="1" x14ac:dyDescent="0.25">
      <c r="A111" s="10"/>
      <c r="B111" s="10"/>
      <c r="C111" s="10"/>
      <c r="D111" s="10"/>
      <c r="E111" s="10"/>
      <c r="F111" s="13"/>
      <c r="G111" s="10"/>
      <c r="H111" s="10"/>
      <c r="I111" s="15"/>
      <c r="J111" s="15"/>
      <c r="K111" s="15"/>
      <c r="L111" s="10"/>
      <c r="M111" s="15"/>
      <c r="N111" s="10"/>
      <c r="O111" s="15"/>
      <c r="P111" s="10"/>
      <c r="Q111" s="10"/>
    </row>
    <row r="112" spans="1:17" ht="15" customHeight="1" x14ac:dyDescent="0.25">
      <c r="A112" s="10"/>
      <c r="B112" s="10"/>
      <c r="C112" s="10"/>
      <c r="D112" s="10"/>
      <c r="E112" s="10"/>
      <c r="F112" s="13"/>
      <c r="G112" s="14"/>
      <c r="H112" s="10"/>
      <c r="I112" s="15"/>
      <c r="J112" s="15"/>
      <c r="K112" s="15"/>
      <c r="L112" s="10"/>
      <c r="M112" s="10"/>
      <c r="N112" s="15"/>
      <c r="O112" s="10"/>
      <c r="P112" s="10"/>
      <c r="Q112" s="10"/>
    </row>
    <row r="113" spans="1:17" ht="15" customHeight="1" x14ac:dyDescent="0.25">
      <c r="A113" s="10"/>
      <c r="B113" s="10"/>
      <c r="C113" s="10"/>
      <c r="D113" s="10"/>
      <c r="E113" s="10"/>
      <c r="F113" s="13"/>
      <c r="G113" s="10"/>
      <c r="H113" s="10"/>
      <c r="I113" s="15"/>
      <c r="J113" s="15"/>
      <c r="K113" s="15"/>
      <c r="L113" s="10"/>
      <c r="M113" s="15"/>
      <c r="N113" s="10"/>
      <c r="O113" s="15"/>
      <c r="P113" s="10"/>
      <c r="Q113" s="10"/>
    </row>
    <row r="114" spans="1:17" ht="15" customHeight="1" x14ac:dyDescent="0.25">
      <c r="A114" s="10"/>
      <c r="B114" s="10"/>
      <c r="C114" s="10"/>
      <c r="D114" s="10"/>
      <c r="E114" s="10"/>
      <c r="F114" s="13"/>
      <c r="G114" s="14"/>
      <c r="H114" s="10"/>
      <c r="I114" s="15"/>
      <c r="J114" s="15"/>
      <c r="K114" s="15"/>
      <c r="L114" s="10"/>
      <c r="M114" s="10"/>
      <c r="N114" s="15"/>
      <c r="O114" s="10"/>
      <c r="P114" s="10"/>
      <c r="Q114" s="10"/>
    </row>
    <row r="115" spans="1:17" ht="15" customHeight="1" x14ac:dyDescent="0.25">
      <c r="A115" s="10"/>
      <c r="B115" s="10"/>
      <c r="C115" s="10"/>
      <c r="D115" s="10"/>
      <c r="E115" s="10"/>
      <c r="F115" s="13"/>
      <c r="G115" s="10"/>
      <c r="H115" s="10"/>
      <c r="I115" s="15"/>
      <c r="J115" s="15"/>
      <c r="K115" s="15"/>
      <c r="L115" s="10"/>
      <c r="M115" s="15"/>
      <c r="N115" s="10"/>
      <c r="O115" s="15"/>
      <c r="P115" s="10"/>
      <c r="Q115" s="10"/>
    </row>
    <row r="116" spans="1:17" ht="15" customHeight="1" x14ac:dyDescent="0.25">
      <c r="A116" s="10"/>
      <c r="B116" s="10"/>
      <c r="C116" s="10"/>
      <c r="D116" s="10"/>
      <c r="E116" s="10"/>
      <c r="F116" s="13"/>
      <c r="G116" s="14"/>
      <c r="H116" s="10"/>
      <c r="I116" s="15"/>
      <c r="J116" s="15"/>
      <c r="K116" s="15"/>
      <c r="L116" s="10"/>
      <c r="M116" s="10"/>
      <c r="N116" s="15"/>
      <c r="O116" s="10"/>
      <c r="P116" s="10"/>
      <c r="Q116" s="10"/>
    </row>
    <row r="117" spans="1:17" ht="15" customHeight="1" x14ac:dyDescent="0.25">
      <c r="A117" s="10"/>
      <c r="B117" s="10"/>
      <c r="C117" s="10"/>
      <c r="D117" s="10"/>
      <c r="E117" s="10"/>
      <c r="F117" s="13"/>
      <c r="G117" s="10"/>
      <c r="H117" s="10"/>
      <c r="I117" s="15"/>
      <c r="J117" s="15"/>
      <c r="K117" s="15"/>
      <c r="L117" s="10"/>
      <c r="M117" s="15"/>
      <c r="N117" s="10"/>
      <c r="O117" s="15"/>
      <c r="P117" s="10"/>
      <c r="Q117" s="10"/>
    </row>
    <row r="118" spans="1:17" ht="15" customHeight="1" x14ac:dyDescent="0.25">
      <c r="A118" s="10"/>
      <c r="B118" s="10"/>
      <c r="C118" s="10"/>
      <c r="D118" s="10"/>
      <c r="E118" s="10"/>
      <c r="F118" s="13"/>
      <c r="G118" s="14"/>
      <c r="H118" s="10"/>
      <c r="I118" s="15"/>
      <c r="J118" s="15"/>
      <c r="K118" s="15"/>
      <c r="L118" s="10"/>
      <c r="M118" s="10"/>
      <c r="N118" s="15"/>
      <c r="O118" s="10"/>
      <c r="P118" s="10"/>
      <c r="Q118" s="10"/>
    </row>
    <row r="119" spans="1:17" ht="15" customHeight="1" x14ac:dyDescent="0.25">
      <c r="A119" s="10"/>
      <c r="B119" s="10"/>
      <c r="C119" s="10"/>
      <c r="D119" s="10"/>
      <c r="E119" s="10"/>
      <c r="F119" s="13"/>
      <c r="G119" s="10"/>
      <c r="H119" s="10"/>
      <c r="I119" s="15"/>
      <c r="J119" s="15"/>
      <c r="K119" s="15"/>
      <c r="L119" s="10"/>
      <c r="M119" s="15"/>
      <c r="N119" s="10"/>
      <c r="O119" s="15"/>
      <c r="P119" s="10"/>
      <c r="Q119" s="10"/>
    </row>
    <row r="120" spans="1:17" ht="15" customHeight="1" x14ac:dyDescent="0.25">
      <c r="A120" s="10"/>
      <c r="B120" s="10"/>
      <c r="C120" s="10"/>
      <c r="D120" s="10"/>
      <c r="E120" s="10"/>
      <c r="F120" s="13"/>
      <c r="G120" s="14"/>
      <c r="H120" s="10"/>
      <c r="I120" s="15"/>
      <c r="J120" s="15"/>
      <c r="K120" s="15"/>
      <c r="L120" s="10"/>
      <c r="M120" s="10"/>
      <c r="N120" s="15"/>
      <c r="O120" s="10"/>
      <c r="P120" s="10"/>
      <c r="Q120" s="10"/>
    </row>
    <row r="121" spans="1:17" ht="15" customHeight="1" x14ac:dyDescent="0.25">
      <c r="A121" s="10"/>
      <c r="B121" s="10"/>
      <c r="C121" s="10"/>
      <c r="D121" s="10"/>
      <c r="E121" s="10"/>
      <c r="F121" s="13"/>
      <c r="G121" s="10"/>
      <c r="H121" s="10"/>
      <c r="I121" s="15"/>
      <c r="J121" s="15"/>
      <c r="K121" s="15"/>
      <c r="L121" s="10"/>
      <c r="M121" s="15"/>
      <c r="N121" s="10"/>
      <c r="O121" s="15"/>
      <c r="P121" s="10"/>
      <c r="Q121" s="10"/>
    </row>
    <row r="122" spans="1:17" ht="15" customHeight="1" x14ac:dyDescent="0.25">
      <c r="A122" s="10"/>
      <c r="B122" s="10"/>
      <c r="C122" s="10"/>
      <c r="D122" s="10"/>
      <c r="E122" s="10"/>
      <c r="F122" s="13"/>
      <c r="G122" s="14"/>
      <c r="H122" s="10"/>
      <c r="I122" s="15"/>
      <c r="J122" s="15"/>
      <c r="K122" s="15"/>
      <c r="L122" s="10"/>
      <c r="M122" s="10"/>
      <c r="N122" s="15"/>
      <c r="O122" s="10"/>
      <c r="P122" s="10"/>
      <c r="Q122" s="10"/>
    </row>
    <row r="123" spans="1:17" ht="15" customHeight="1" x14ac:dyDescent="0.25">
      <c r="A123" s="10"/>
      <c r="B123" s="10"/>
      <c r="C123" s="10"/>
      <c r="D123" s="10"/>
      <c r="E123" s="10"/>
      <c r="F123" s="13"/>
      <c r="G123" s="10"/>
      <c r="H123" s="10"/>
      <c r="I123" s="15"/>
      <c r="J123" s="15"/>
      <c r="K123" s="15"/>
      <c r="L123" s="10"/>
      <c r="M123" s="15"/>
      <c r="N123" s="10"/>
      <c r="O123" s="15"/>
      <c r="P123" s="10"/>
      <c r="Q123" s="10"/>
    </row>
    <row r="124" spans="1:17" ht="15" customHeight="1" x14ac:dyDescent="0.25">
      <c r="A124" s="10"/>
      <c r="B124" s="10"/>
      <c r="C124" s="10"/>
      <c r="D124" s="10"/>
      <c r="E124" s="10"/>
      <c r="F124" s="13"/>
      <c r="G124" s="14"/>
      <c r="H124" s="10"/>
      <c r="I124" s="15"/>
      <c r="J124" s="15"/>
      <c r="K124" s="15"/>
      <c r="L124" s="10"/>
      <c r="M124" s="10"/>
      <c r="N124" s="15"/>
      <c r="O124" s="10"/>
      <c r="P124" s="10"/>
      <c r="Q124" s="10"/>
    </row>
    <row r="125" spans="1:17" ht="15" customHeight="1" x14ac:dyDescent="0.25">
      <c r="A125" s="10"/>
      <c r="B125" s="10"/>
      <c r="C125" s="10"/>
      <c r="D125" s="10"/>
      <c r="E125" s="10"/>
      <c r="F125" s="13"/>
      <c r="G125" s="10"/>
      <c r="H125" s="10"/>
      <c r="I125" s="15"/>
      <c r="J125" s="15"/>
      <c r="K125" s="15"/>
      <c r="L125" s="10"/>
      <c r="M125" s="15"/>
      <c r="N125" s="10"/>
      <c r="O125" s="15"/>
      <c r="P125" s="10"/>
      <c r="Q125" s="10"/>
    </row>
    <row r="126" spans="1:17" ht="15" customHeight="1" x14ac:dyDescent="0.25">
      <c r="A126" s="10"/>
      <c r="B126" s="10"/>
      <c r="C126" s="10"/>
      <c r="D126" s="10"/>
      <c r="E126" s="10"/>
      <c r="F126" s="13"/>
      <c r="G126" s="14"/>
      <c r="H126" s="10"/>
      <c r="I126" s="15"/>
      <c r="J126" s="15"/>
      <c r="K126" s="15"/>
      <c r="L126" s="10"/>
      <c r="M126" s="10"/>
      <c r="N126" s="15"/>
      <c r="O126" s="10"/>
      <c r="P126" s="10"/>
      <c r="Q126" s="10"/>
    </row>
    <row r="127" spans="1:17" ht="15" customHeight="1" x14ac:dyDescent="0.25">
      <c r="A127" s="10"/>
      <c r="B127" s="10"/>
      <c r="C127" s="10"/>
      <c r="D127" s="10"/>
      <c r="E127" s="10"/>
      <c r="F127" s="13"/>
      <c r="G127" s="10"/>
      <c r="H127" s="10"/>
      <c r="I127" s="15"/>
      <c r="J127" s="15"/>
      <c r="K127" s="15"/>
      <c r="L127" s="10"/>
      <c r="M127" s="15"/>
      <c r="N127" s="10"/>
      <c r="O127" s="15"/>
      <c r="P127" s="10"/>
      <c r="Q127" s="10"/>
    </row>
    <row r="128" spans="1:17" ht="15" customHeight="1" x14ac:dyDescent="0.25">
      <c r="A128" s="10"/>
      <c r="B128" s="10"/>
      <c r="C128" s="10"/>
      <c r="D128" s="10"/>
      <c r="E128" s="10"/>
      <c r="F128" s="13"/>
      <c r="G128" s="14"/>
      <c r="H128" s="10"/>
      <c r="I128" s="15"/>
      <c r="J128" s="15"/>
      <c r="K128" s="15"/>
      <c r="L128" s="10"/>
      <c r="M128" s="10"/>
      <c r="N128" s="15"/>
      <c r="O128" s="10"/>
      <c r="P128" s="10"/>
      <c r="Q128" s="10"/>
    </row>
    <row r="129" spans="1:17" ht="15" customHeight="1" x14ac:dyDescent="0.25">
      <c r="A129" s="10"/>
      <c r="B129" s="10"/>
      <c r="C129" s="10"/>
      <c r="D129" s="10"/>
      <c r="E129" s="10"/>
      <c r="F129" s="13"/>
      <c r="G129" s="10"/>
      <c r="H129" s="10"/>
      <c r="I129" s="15"/>
      <c r="J129" s="15"/>
      <c r="K129" s="15"/>
      <c r="L129" s="10"/>
      <c r="M129" s="15"/>
      <c r="N129" s="10"/>
      <c r="O129" s="15"/>
      <c r="P129" s="10"/>
      <c r="Q129" s="10"/>
    </row>
    <row r="130" spans="1:17" ht="15" customHeight="1" x14ac:dyDescent="0.25">
      <c r="A130" s="10"/>
      <c r="B130" s="10"/>
      <c r="C130" s="10"/>
      <c r="D130" s="10"/>
      <c r="E130" s="10"/>
      <c r="F130" s="13"/>
      <c r="G130" s="14"/>
      <c r="H130" s="10"/>
      <c r="I130" s="15"/>
      <c r="J130" s="15"/>
      <c r="K130" s="15"/>
      <c r="L130" s="10"/>
      <c r="M130" s="10"/>
      <c r="N130" s="15"/>
      <c r="O130" s="10"/>
      <c r="P130" s="10"/>
      <c r="Q130" s="10"/>
    </row>
    <row r="131" spans="1:17" ht="15" customHeight="1" x14ac:dyDescent="0.25">
      <c r="A131" s="10"/>
      <c r="B131" s="10"/>
      <c r="C131" s="10"/>
      <c r="D131" s="10"/>
      <c r="E131" s="10"/>
      <c r="F131" s="13"/>
      <c r="G131" s="10"/>
      <c r="H131" s="10"/>
      <c r="I131" s="15"/>
      <c r="J131" s="15"/>
      <c r="K131" s="15"/>
      <c r="L131" s="10"/>
      <c r="M131" s="15"/>
      <c r="N131" s="10"/>
      <c r="O131" s="15"/>
      <c r="P131" s="10"/>
      <c r="Q131" s="10"/>
    </row>
    <row r="132" spans="1:17" ht="15" customHeight="1" x14ac:dyDescent="0.25">
      <c r="A132" s="10"/>
      <c r="B132" s="10"/>
      <c r="C132" s="10"/>
      <c r="D132" s="10"/>
      <c r="E132" s="10"/>
      <c r="F132" s="13"/>
      <c r="G132" s="14"/>
      <c r="H132" s="10"/>
      <c r="I132" s="15"/>
      <c r="J132" s="15"/>
      <c r="K132" s="15"/>
      <c r="L132" s="10"/>
      <c r="M132" s="10"/>
      <c r="N132" s="15"/>
      <c r="O132" s="10"/>
      <c r="P132" s="10"/>
      <c r="Q132" s="10"/>
    </row>
    <row r="133" spans="1:17" ht="15" customHeight="1" x14ac:dyDescent="0.25">
      <c r="A133" s="10"/>
      <c r="B133" s="10"/>
      <c r="C133" s="10"/>
      <c r="D133" s="10"/>
      <c r="E133" s="10"/>
      <c r="F133" s="13"/>
      <c r="G133" s="10"/>
      <c r="H133" s="10"/>
      <c r="I133" s="15"/>
      <c r="J133" s="15"/>
      <c r="K133" s="15"/>
      <c r="L133" s="10"/>
      <c r="M133" s="15"/>
      <c r="N133" s="10"/>
      <c r="O133" s="15"/>
      <c r="P133" s="10"/>
      <c r="Q133" s="10"/>
    </row>
    <row r="134" spans="1:17" ht="15" customHeight="1" x14ac:dyDescent="0.25">
      <c r="A134" s="10"/>
      <c r="B134" s="10"/>
      <c r="C134" s="10"/>
      <c r="D134" s="10"/>
      <c r="E134" s="10"/>
      <c r="F134" s="13"/>
      <c r="G134" s="14"/>
      <c r="H134" s="10"/>
      <c r="I134" s="15"/>
      <c r="J134" s="15"/>
      <c r="K134" s="15"/>
      <c r="L134" s="10"/>
      <c r="M134" s="10"/>
      <c r="N134" s="15"/>
      <c r="O134" s="10"/>
      <c r="P134" s="10"/>
      <c r="Q134" s="10"/>
    </row>
    <row r="135" spans="1:17" ht="15" customHeight="1" x14ac:dyDescent="0.25">
      <c r="A135" s="10"/>
      <c r="B135" s="10"/>
      <c r="C135" s="10"/>
      <c r="D135" s="10"/>
      <c r="E135" s="10"/>
      <c r="F135" s="13"/>
      <c r="G135" s="10"/>
      <c r="H135" s="10"/>
      <c r="I135" s="15"/>
      <c r="J135" s="15"/>
      <c r="K135" s="15"/>
      <c r="L135" s="10"/>
      <c r="M135" s="15"/>
      <c r="N135" s="10"/>
      <c r="O135" s="15"/>
      <c r="P135" s="10"/>
      <c r="Q135" s="10"/>
    </row>
    <row r="136" spans="1:17" ht="15" customHeight="1" x14ac:dyDescent="0.25">
      <c r="A136" s="10"/>
      <c r="B136" s="10"/>
      <c r="C136" s="10"/>
      <c r="D136" s="10"/>
      <c r="E136" s="10"/>
      <c r="F136" s="13"/>
      <c r="G136" s="14"/>
      <c r="H136" s="10"/>
      <c r="I136" s="15"/>
      <c r="J136" s="15"/>
      <c r="K136" s="15"/>
      <c r="L136" s="10"/>
      <c r="M136" s="10"/>
      <c r="N136" s="15"/>
      <c r="O136" s="10"/>
      <c r="P136" s="10"/>
      <c r="Q136" s="10"/>
    </row>
    <row r="137" spans="1:17" ht="15" customHeight="1" x14ac:dyDescent="0.25">
      <c r="A137" s="10"/>
      <c r="B137" s="10"/>
      <c r="C137" s="10"/>
      <c r="D137" s="10"/>
      <c r="E137" s="10"/>
      <c r="F137" s="13"/>
      <c r="G137" s="10"/>
      <c r="H137" s="10"/>
      <c r="I137" s="15"/>
      <c r="J137" s="15"/>
      <c r="K137" s="15"/>
      <c r="L137" s="10"/>
      <c r="M137" s="15"/>
      <c r="N137" s="10"/>
      <c r="O137" s="15"/>
      <c r="P137" s="10"/>
      <c r="Q137" s="10"/>
    </row>
    <row r="138" spans="1:17" ht="15" customHeight="1" x14ac:dyDescent="0.25">
      <c r="A138" s="10"/>
      <c r="B138" s="10"/>
      <c r="C138" s="10"/>
      <c r="D138" s="10"/>
      <c r="E138" s="10"/>
      <c r="F138" s="13"/>
      <c r="G138" s="14"/>
      <c r="H138" s="10"/>
      <c r="I138" s="15"/>
      <c r="J138" s="15"/>
      <c r="K138" s="15"/>
      <c r="L138" s="10"/>
      <c r="M138" s="10"/>
      <c r="N138" s="15"/>
      <c r="O138" s="10"/>
      <c r="P138" s="10"/>
      <c r="Q138" s="10"/>
    </row>
    <row r="139" spans="1:17" ht="15" customHeight="1" x14ac:dyDescent="0.25">
      <c r="A139" s="10"/>
      <c r="B139" s="10"/>
      <c r="C139" s="10"/>
      <c r="D139" s="10"/>
      <c r="E139" s="10"/>
      <c r="F139" s="13"/>
      <c r="G139" s="10"/>
      <c r="H139" s="10"/>
      <c r="I139" s="15"/>
      <c r="J139" s="15"/>
      <c r="K139" s="15"/>
      <c r="L139" s="10"/>
      <c r="M139" s="15"/>
      <c r="N139" s="10"/>
      <c r="O139" s="15"/>
      <c r="P139" s="10"/>
      <c r="Q139" s="10"/>
    </row>
    <row r="140" spans="1:17" ht="15" customHeight="1" x14ac:dyDescent="0.25">
      <c r="A140" s="10"/>
      <c r="B140" s="10"/>
      <c r="C140" s="10"/>
      <c r="D140" s="10"/>
      <c r="E140" s="10"/>
      <c r="F140" s="13"/>
      <c r="G140" s="14"/>
      <c r="H140" s="10"/>
      <c r="I140" s="15"/>
      <c r="J140" s="15"/>
      <c r="K140" s="15"/>
      <c r="L140" s="10"/>
      <c r="M140" s="10"/>
      <c r="N140" s="15"/>
      <c r="O140" s="10"/>
      <c r="P140" s="10"/>
      <c r="Q140" s="10"/>
    </row>
    <row r="141" spans="1:17" ht="15" customHeight="1" x14ac:dyDescent="0.25">
      <c r="A141" s="10"/>
      <c r="B141" s="10"/>
      <c r="C141" s="10"/>
      <c r="D141" s="10"/>
      <c r="E141" s="10"/>
      <c r="F141" s="13"/>
      <c r="G141" s="10"/>
      <c r="H141" s="10"/>
      <c r="I141" s="15"/>
      <c r="J141" s="15"/>
      <c r="K141" s="15"/>
      <c r="L141" s="10"/>
      <c r="M141" s="15"/>
      <c r="N141" s="10"/>
      <c r="O141" s="15"/>
      <c r="P141" s="10"/>
      <c r="Q141" s="10"/>
    </row>
    <row r="142" spans="1:17" ht="15" customHeight="1" x14ac:dyDescent="0.25">
      <c r="A142" s="10"/>
      <c r="B142" s="10"/>
      <c r="C142" s="10"/>
      <c r="D142" s="10"/>
      <c r="E142" s="10"/>
      <c r="F142" s="13"/>
      <c r="G142" s="14"/>
      <c r="H142" s="10"/>
      <c r="I142" s="15"/>
      <c r="J142" s="15"/>
      <c r="K142" s="15"/>
      <c r="L142" s="10"/>
      <c r="M142" s="10"/>
      <c r="N142" s="15"/>
      <c r="O142" s="10"/>
      <c r="P142" s="10"/>
      <c r="Q142" s="10"/>
    </row>
    <row r="143" spans="1:17" ht="15" customHeight="1" x14ac:dyDescent="0.25">
      <c r="A143" s="10"/>
      <c r="B143" s="10"/>
      <c r="C143" s="10"/>
      <c r="D143" s="10"/>
      <c r="E143" s="10"/>
      <c r="F143" s="13"/>
      <c r="G143" s="10"/>
      <c r="H143" s="10"/>
      <c r="I143" s="15"/>
      <c r="J143" s="15"/>
      <c r="K143" s="15"/>
      <c r="L143" s="10"/>
      <c r="M143" s="15"/>
      <c r="N143" s="10"/>
      <c r="O143" s="15"/>
      <c r="P143" s="10"/>
      <c r="Q143" s="10"/>
    </row>
    <row r="144" spans="1:17" ht="15" customHeight="1" x14ac:dyDescent="0.25">
      <c r="A144" s="10"/>
      <c r="B144" s="10"/>
      <c r="C144" s="10"/>
      <c r="D144" s="10"/>
      <c r="E144" s="10"/>
      <c r="F144" s="13"/>
      <c r="G144" s="14"/>
      <c r="H144" s="10"/>
      <c r="I144" s="15"/>
      <c r="J144" s="15"/>
      <c r="K144" s="15"/>
      <c r="L144" s="10"/>
      <c r="M144" s="10"/>
      <c r="N144" s="15"/>
      <c r="O144" s="10"/>
      <c r="P144" s="10"/>
      <c r="Q144" s="10"/>
    </row>
    <row r="145" spans="1:17" ht="15" customHeight="1" x14ac:dyDescent="0.25">
      <c r="A145" s="10"/>
      <c r="B145" s="10"/>
      <c r="C145" s="10"/>
      <c r="D145" s="10"/>
      <c r="E145" s="10"/>
      <c r="F145" s="13"/>
      <c r="G145" s="10"/>
      <c r="H145" s="10"/>
      <c r="I145" s="15"/>
      <c r="J145" s="15"/>
      <c r="K145" s="15"/>
      <c r="L145" s="10"/>
      <c r="M145" s="15"/>
      <c r="N145" s="10"/>
      <c r="O145" s="15"/>
      <c r="P145" s="10"/>
      <c r="Q145" s="10"/>
    </row>
    <row r="146" spans="1:17" ht="15" customHeight="1" x14ac:dyDescent="0.25">
      <c r="A146" s="10"/>
      <c r="B146" s="10"/>
      <c r="C146" s="10"/>
      <c r="D146" s="10"/>
      <c r="E146" s="10"/>
      <c r="F146" s="13"/>
      <c r="G146" s="14"/>
      <c r="H146" s="10"/>
      <c r="I146" s="15"/>
      <c r="J146" s="15"/>
      <c r="K146" s="15"/>
      <c r="L146" s="10"/>
      <c r="M146" s="10"/>
      <c r="N146" s="15"/>
      <c r="O146" s="10"/>
      <c r="P146" s="10"/>
      <c r="Q146" s="10"/>
    </row>
    <row r="147" spans="1:17" ht="15" customHeight="1" x14ac:dyDescent="0.25">
      <c r="A147" s="10"/>
      <c r="B147" s="10"/>
      <c r="C147" s="10"/>
      <c r="D147" s="10"/>
      <c r="E147" s="10"/>
      <c r="F147" s="13"/>
      <c r="G147" s="10"/>
      <c r="H147" s="10"/>
      <c r="I147" s="15"/>
      <c r="J147" s="15"/>
      <c r="K147" s="15"/>
      <c r="L147" s="10"/>
      <c r="M147" s="15"/>
      <c r="N147" s="10"/>
      <c r="O147" s="15"/>
      <c r="P147" s="10"/>
      <c r="Q147" s="10"/>
    </row>
    <row r="148" spans="1:17" ht="15" customHeight="1" x14ac:dyDescent="0.25">
      <c r="A148" s="10"/>
      <c r="B148" s="10"/>
      <c r="C148" s="10"/>
      <c r="D148" s="10"/>
      <c r="E148" s="10"/>
      <c r="F148" s="13"/>
      <c r="G148" s="14"/>
      <c r="H148" s="10"/>
      <c r="I148" s="15"/>
      <c r="J148" s="15"/>
      <c r="K148" s="15"/>
      <c r="L148" s="10"/>
      <c r="M148" s="10"/>
      <c r="N148" s="15"/>
      <c r="O148" s="10"/>
      <c r="P148" s="10"/>
      <c r="Q148" s="10"/>
    </row>
    <row r="149" spans="1:17" ht="15" customHeight="1" x14ac:dyDescent="0.25">
      <c r="A149" s="10"/>
      <c r="B149" s="10"/>
      <c r="C149" s="10"/>
      <c r="D149" s="10"/>
      <c r="E149" s="10"/>
      <c r="F149" s="13"/>
      <c r="G149" s="10"/>
      <c r="H149" s="10"/>
      <c r="I149" s="15"/>
      <c r="J149" s="15"/>
      <c r="K149" s="15"/>
      <c r="L149" s="10"/>
      <c r="M149" s="15"/>
      <c r="N149" s="10"/>
      <c r="O149" s="15"/>
      <c r="P149" s="10"/>
      <c r="Q149" s="10"/>
    </row>
    <row r="150" spans="1:17" ht="15" customHeight="1" x14ac:dyDescent="0.25">
      <c r="A150" s="10"/>
      <c r="B150" s="10"/>
      <c r="C150" s="10"/>
      <c r="D150" s="12"/>
      <c r="E150" s="12"/>
      <c r="F150" s="10"/>
      <c r="G150" s="10"/>
      <c r="H150" s="12"/>
      <c r="I150" s="16"/>
      <c r="J150" s="16"/>
      <c r="K150" s="16"/>
      <c r="L150" s="18"/>
      <c r="M150" s="10"/>
      <c r="N150" s="17"/>
      <c r="O150" s="10"/>
      <c r="P150" s="10"/>
      <c r="Q150" s="10"/>
    </row>
    <row r="151" spans="1:17" ht="15" customHeight="1" x14ac:dyDescent="0.25">
      <c r="A151" s="10"/>
      <c r="B151" s="10"/>
      <c r="C151" s="10"/>
      <c r="D151" s="10"/>
      <c r="E151" s="10"/>
      <c r="F151" s="10"/>
      <c r="G151" s="10"/>
      <c r="H151" s="10"/>
      <c r="I151" s="17"/>
      <c r="J151" s="17"/>
      <c r="K151" s="17"/>
      <c r="L151" s="10"/>
      <c r="M151" s="10"/>
      <c r="N151" s="17"/>
      <c r="O151" s="10"/>
      <c r="P151" s="10"/>
      <c r="Q151" s="10"/>
    </row>
    <row r="152" spans="1:17" ht="15" customHeight="1" x14ac:dyDescent="0.25">
      <c r="A152" s="10"/>
      <c r="B152" s="12"/>
      <c r="C152" s="10"/>
      <c r="D152" s="10"/>
      <c r="E152" s="12"/>
      <c r="F152" s="10"/>
      <c r="G152" s="10"/>
      <c r="H152" s="10"/>
      <c r="I152" s="10"/>
      <c r="J152" s="10"/>
      <c r="K152" s="10"/>
      <c r="L152" s="10"/>
      <c r="M152" s="10"/>
      <c r="N152" s="10"/>
      <c r="O152" s="10"/>
      <c r="P152" s="10"/>
      <c r="Q152" s="10"/>
    </row>
    <row r="153" spans="1:17" ht="15" customHeight="1" x14ac:dyDescent="0.25">
      <c r="A153" s="10"/>
      <c r="B153" s="10"/>
      <c r="C153" s="10"/>
      <c r="D153" s="10"/>
      <c r="E153" s="10"/>
      <c r="F153" s="10"/>
      <c r="G153" s="10"/>
      <c r="H153" s="10"/>
      <c r="I153" s="10"/>
      <c r="J153" s="10"/>
      <c r="K153" s="10"/>
      <c r="L153" s="10"/>
      <c r="M153" s="10"/>
      <c r="N153" s="10"/>
      <c r="O153" s="10"/>
      <c r="P153" s="10"/>
      <c r="Q153" s="10"/>
    </row>
    <row r="154" spans="1:17" ht="15" customHeight="1" x14ac:dyDescent="0.25">
      <c r="A154" s="10"/>
      <c r="B154" s="10"/>
      <c r="C154" s="10"/>
      <c r="D154" s="10"/>
      <c r="E154" s="10"/>
      <c r="F154" s="13"/>
      <c r="G154" s="14"/>
      <c r="H154" s="10"/>
      <c r="I154" s="15"/>
      <c r="J154" s="15"/>
      <c r="K154" s="15"/>
      <c r="L154" s="10"/>
      <c r="M154" s="10"/>
      <c r="N154" s="15"/>
      <c r="O154" s="10"/>
      <c r="P154" s="10"/>
      <c r="Q154" s="10"/>
    </row>
    <row r="155" spans="1:17" ht="15" customHeight="1" x14ac:dyDescent="0.25">
      <c r="A155" s="10"/>
      <c r="B155" s="10"/>
      <c r="C155" s="10"/>
      <c r="D155" s="10"/>
      <c r="E155" s="10"/>
      <c r="F155" s="13"/>
      <c r="G155" s="10"/>
      <c r="H155" s="10"/>
      <c r="I155" s="15"/>
      <c r="J155" s="15"/>
      <c r="K155" s="15"/>
      <c r="L155" s="10"/>
      <c r="M155" s="15"/>
      <c r="N155" s="10"/>
      <c r="O155" s="15"/>
      <c r="P155" s="10"/>
      <c r="Q155" s="10"/>
    </row>
    <row r="156" spans="1:17" ht="15" customHeight="1" x14ac:dyDescent="0.25">
      <c r="A156" s="10"/>
      <c r="B156" s="10"/>
      <c r="C156" s="10"/>
      <c r="D156" s="10"/>
      <c r="E156" s="10"/>
      <c r="F156" s="13"/>
      <c r="G156" s="14"/>
      <c r="H156" s="10"/>
      <c r="I156" s="15"/>
      <c r="J156" s="15"/>
      <c r="K156" s="15"/>
      <c r="L156" s="10"/>
      <c r="M156" s="10"/>
      <c r="N156" s="15"/>
      <c r="O156" s="10"/>
      <c r="P156" s="10"/>
      <c r="Q156" s="10"/>
    </row>
    <row r="157" spans="1:17" ht="15" customHeight="1" x14ac:dyDescent="0.25">
      <c r="A157" s="10"/>
      <c r="B157" s="10"/>
      <c r="C157" s="10"/>
      <c r="D157" s="10"/>
      <c r="E157" s="10"/>
      <c r="F157" s="13"/>
      <c r="G157" s="10"/>
      <c r="H157" s="10"/>
      <c r="I157" s="15"/>
      <c r="J157" s="15"/>
      <c r="K157" s="15"/>
      <c r="L157" s="10"/>
      <c r="M157" s="15"/>
      <c r="N157" s="10"/>
      <c r="O157" s="15"/>
      <c r="P157" s="10"/>
      <c r="Q157" s="10"/>
    </row>
    <row r="158" spans="1:17" ht="15" customHeight="1" x14ac:dyDescent="0.25">
      <c r="A158" s="10"/>
      <c r="B158" s="10"/>
      <c r="C158" s="10"/>
      <c r="D158" s="10"/>
      <c r="E158" s="10"/>
      <c r="F158" s="13"/>
      <c r="G158" s="14"/>
      <c r="H158" s="10"/>
      <c r="I158" s="15"/>
      <c r="J158" s="15"/>
      <c r="K158" s="15"/>
      <c r="L158" s="10"/>
      <c r="M158" s="10"/>
      <c r="N158" s="15"/>
      <c r="O158" s="10"/>
      <c r="P158" s="10"/>
      <c r="Q158" s="10"/>
    </row>
    <row r="159" spans="1:17" ht="15" customHeight="1" x14ac:dyDescent="0.25">
      <c r="A159" s="10"/>
      <c r="B159" s="10"/>
      <c r="C159" s="10"/>
      <c r="D159" s="10"/>
      <c r="E159" s="10"/>
      <c r="F159" s="13"/>
      <c r="G159" s="10"/>
      <c r="H159" s="10"/>
      <c r="I159" s="15"/>
      <c r="J159" s="15"/>
      <c r="K159" s="15"/>
      <c r="L159" s="10"/>
      <c r="M159" s="15"/>
      <c r="N159" s="10"/>
      <c r="O159" s="15"/>
      <c r="P159" s="10"/>
      <c r="Q159" s="10"/>
    </row>
    <row r="160" spans="1:17" ht="15" customHeight="1" x14ac:dyDescent="0.25">
      <c r="A160" s="10"/>
      <c r="B160" s="10"/>
      <c r="C160" s="10"/>
      <c r="D160" s="10"/>
      <c r="E160" s="10"/>
      <c r="F160" s="13"/>
      <c r="G160" s="14"/>
      <c r="H160" s="10"/>
      <c r="I160" s="15"/>
      <c r="J160" s="15"/>
      <c r="K160" s="15"/>
      <c r="L160" s="10"/>
      <c r="M160" s="10"/>
      <c r="N160" s="15"/>
      <c r="O160" s="10"/>
      <c r="P160" s="10"/>
      <c r="Q160" s="10"/>
    </row>
    <row r="161" spans="1:17" ht="15" customHeight="1" x14ac:dyDescent="0.25">
      <c r="A161" s="10"/>
      <c r="B161" s="10"/>
      <c r="C161" s="10"/>
      <c r="D161" s="10"/>
      <c r="E161" s="10"/>
      <c r="F161" s="13"/>
      <c r="G161" s="10"/>
      <c r="H161" s="10"/>
      <c r="I161" s="15"/>
      <c r="J161" s="15"/>
      <c r="K161" s="15"/>
      <c r="L161" s="10"/>
      <c r="M161" s="15"/>
      <c r="N161" s="10"/>
      <c r="O161" s="15"/>
      <c r="P161" s="10"/>
      <c r="Q161" s="10"/>
    </row>
    <row r="162" spans="1:17" ht="15" customHeight="1" x14ac:dyDescent="0.25">
      <c r="A162" s="10"/>
      <c r="B162" s="10"/>
      <c r="C162" s="10"/>
      <c r="D162" s="12"/>
      <c r="E162" s="12"/>
      <c r="F162" s="10"/>
      <c r="G162" s="10"/>
      <c r="H162" s="12"/>
      <c r="I162" s="16"/>
      <c r="J162" s="16"/>
      <c r="K162" s="16"/>
      <c r="L162" s="18"/>
      <c r="M162" s="10"/>
      <c r="N162" s="17"/>
      <c r="O162" s="10"/>
      <c r="P162" s="10"/>
      <c r="Q162" s="10"/>
    </row>
    <row r="163" spans="1:17" ht="15" customHeight="1" x14ac:dyDescent="0.25">
      <c r="A163" s="10"/>
      <c r="B163" s="10"/>
      <c r="C163" s="10"/>
      <c r="D163" s="10"/>
      <c r="E163" s="10"/>
      <c r="F163" s="10"/>
      <c r="G163" s="10"/>
      <c r="H163" s="10"/>
      <c r="I163" s="17"/>
      <c r="J163" s="17"/>
      <c r="K163" s="17"/>
      <c r="L163" s="10"/>
      <c r="M163" s="10"/>
      <c r="N163" s="17"/>
      <c r="O163" s="10"/>
      <c r="P163" s="10"/>
      <c r="Q163" s="10"/>
    </row>
    <row r="164" spans="1:17" ht="15" customHeight="1" x14ac:dyDescent="0.25">
      <c r="A164" s="10"/>
      <c r="B164" s="12"/>
      <c r="C164" s="10"/>
      <c r="D164" s="10"/>
      <c r="E164" s="12"/>
      <c r="F164" s="10"/>
      <c r="G164" s="10"/>
      <c r="H164" s="10"/>
      <c r="I164" s="10"/>
      <c r="J164" s="10"/>
      <c r="K164" s="10"/>
      <c r="L164" s="10"/>
      <c r="M164" s="10"/>
      <c r="N164" s="10"/>
      <c r="O164" s="10"/>
      <c r="P164" s="10"/>
      <c r="Q164" s="10"/>
    </row>
    <row r="165" spans="1:17" ht="15" customHeight="1" x14ac:dyDescent="0.25">
      <c r="A165" s="10"/>
      <c r="B165" s="10"/>
      <c r="C165" s="10"/>
      <c r="D165" s="10"/>
      <c r="E165" s="10"/>
      <c r="F165" s="10"/>
      <c r="G165" s="10"/>
      <c r="H165" s="10"/>
      <c r="I165" s="10"/>
      <c r="J165" s="10"/>
      <c r="K165" s="10"/>
      <c r="L165" s="10"/>
      <c r="M165" s="10"/>
      <c r="N165" s="10"/>
      <c r="O165" s="10"/>
      <c r="P165" s="10"/>
      <c r="Q165" s="10"/>
    </row>
    <row r="166" spans="1:17" ht="15" customHeight="1" x14ac:dyDescent="0.25">
      <c r="A166" s="10"/>
      <c r="B166" s="10"/>
      <c r="C166" s="10"/>
      <c r="D166" s="10"/>
      <c r="E166" s="10"/>
      <c r="F166" s="13"/>
      <c r="G166" s="14"/>
      <c r="H166" s="10"/>
      <c r="I166" s="15"/>
      <c r="J166" s="15"/>
      <c r="K166" s="15"/>
      <c r="L166" s="10"/>
      <c r="M166" s="10"/>
      <c r="N166" s="15"/>
      <c r="O166" s="10"/>
      <c r="P166" s="10"/>
      <c r="Q166" s="10"/>
    </row>
    <row r="167" spans="1:17" ht="15" customHeight="1" x14ac:dyDescent="0.25">
      <c r="A167" s="10"/>
      <c r="B167" s="10"/>
      <c r="C167" s="10"/>
      <c r="D167" s="10"/>
      <c r="E167" s="10"/>
      <c r="F167" s="13"/>
      <c r="G167" s="10"/>
      <c r="H167" s="10"/>
      <c r="I167" s="15"/>
      <c r="J167" s="15"/>
      <c r="K167" s="15"/>
      <c r="L167" s="10"/>
      <c r="M167" s="15"/>
      <c r="N167" s="10"/>
      <c r="O167" s="15"/>
      <c r="P167" s="10"/>
      <c r="Q167" s="10"/>
    </row>
    <row r="168" spans="1:17" ht="15" customHeight="1" x14ac:dyDescent="0.25">
      <c r="A168" s="10"/>
      <c r="B168" s="10"/>
      <c r="C168" s="10"/>
      <c r="D168" s="10"/>
      <c r="E168" s="10"/>
      <c r="F168" s="13"/>
      <c r="G168" s="14"/>
      <c r="H168" s="10"/>
      <c r="I168" s="15"/>
      <c r="J168" s="15"/>
      <c r="K168" s="15"/>
      <c r="L168" s="10"/>
      <c r="M168" s="10"/>
      <c r="N168" s="15"/>
      <c r="O168" s="10"/>
      <c r="P168" s="10"/>
      <c r="Q168" s="10"/>
    </row>
    <row r="169" spans="1:17" ht="15" customHeight="1" x14ac:dyDescent="0.25">
      <c r="A169" s="10"/>
      <c r="B169" s="10"/>
      <c r="C169" s="10"/>
      <c r="D169" s="10"/>
      <c r="E169" s="10"/>
      <c r="F169" s="13"/>
      <c r="G169" s="10"/>
      <c r="H169" s="10"/>
      <c r="I169" s="15"/>
      <c r="J169" s="15"/>
      <c r="K169" s="15"/>
      <c r="L169" s="10"/>
      <c r="M169" s="15"/>
      <c r="N169" s="10"/>
      <c r="O169" s="15"/>
      <c r="P169" s="10"/>
      <c r="Q169" s="10"/>
    </row>
    <row r="170" spans="1:17" ht="15" customHeight="1" x14ac:dyDescent="0.25">
      <c r="A170" s="10"/>
      <c r="B170" s="10"/>
      <c r="C170" s="10"/>
      <c r="D170" s="10"/>
      <c r="E170" s="10"/>
      <c r="F170" s="13"/>
      <c r="G170" s="14"/>
      <c r="H170" s="10"/>
      <c r="I170" s="15"/>
      <c r="J170" s="15"/>
      <c r="K170" s="15"/>
      <c r="L170" s="10"/>
      <c r="M170" s="10"/>
      <c r="N170" s="15"/>
      <c r="O170" s="10"/>
      <c r="P170" s="10"/>
      <c r="Q170" s="10"/>
    </row>
    <row r="171" spans="1:17" ht="15" customHeight="1" x14ac:dyDescent="0.25">
      <c r="A171" s="10"/>
      <c r="B171" s="10"/>
      <c r="C171" s="10"/>
      <c r="D171" s="10"/>
      <c r="E171" s="10"/>
      <c r="F171" s="13"/>
      <c r="G171" s="10"/>
      <c r="H171" s="10"/>
      <c r="I171" s="15"/>
      <c r="J171" s="15"/>
      <c r="K171" s="15"/>
      <c r="L171" s="10"/>
      <c r="M171" s="15"/>
      <c r="N171" s="10"/>
      <c r="O171" s="15"/>
      <c r="P171" s="10"/>
      <c r="Q171" s="10"/>
    </row>
    <row r="172" spans="1:17" ht="15" customHeight="1" x14ac:dyDescent="0.25">
      <c r="A172" s="10"/>
      <c r="B172" s="10"/>
      <c r="C172" s="10"/>
      <c r="D172" s="10"/>
      <c r="E172" s="10"/>
      <c r="F172" s="13"/>
      <c r="G172" s="14"/>
      <c r="H172" s="10"/>
      <c r="I172" s="15"/>
      <c r="J172" s="15"/>
      <c r="K172" s="15"/>
      <c r="L172" s="10"/>
      <c r="M172" s="10"/>
      <c r="N172" s="15"/>
      <c r="O172" s="10"/>
      <c r="P172" s="10"/>
      <c r="Q172" s="10"/>
    </row>
    <row r="173" spans="1:17" ht="15" customHeight="1" x14ac:dyDescent="0.25">
      <c r="A173" s="10"/>
      <c r="B173" s="10"/>
      <c r="C173" s="10"/>
      <c r="D173" s="10"/>
      <c r="E173" s="10"/>
      <c r="F173" s="13"/>
      <c r="G173" s="10"/>
      <c r="H173" s="10"/>
      <c r="I173" s="15"/>
      <c r="J173" s="15"/>
      <c r="K173" s="15"/>
      <c r="L173" s="10"/>
      <c r="M173" s="15"/>
      <c r="N173" s="10"/>
      <c r="O173" s="15"/>
      <c r="P173" s="10"/>
      <c r="Q173" s="10"/>
    </row>
    <row r="174" spans="1:17" ht="15" customHeight="1" x14ac:dyDescent="0.25">
      <c r="A174" s="10"/>
      <c r="B174" s="10"/>
      <c r="C174" s="10"/>
      <c r="D174" s="10"/>
      <c r="E174" s="10"/>
      <c r="F174" s="13"/>
      <c r="G174" s="14"/>
      <c r="H174" s="10"/>
      <c r="I174" s="15"/>
      <c r="J174" s="15"/>
      <c r="K174" s="15"/>
      <c r="L174" s="10"/>
      <c r="M174" s="10"/>
      <c r="N174" s="15"/>
      <c r="O174" s="10"/>
      <c r="P174" s="10"/>
      <c r="Q174" s="10"/>
    </row>
    <row r="175" spans="1:17" ht="15" customHeight="1" x14ac:dyDescent="0.25">
      <c r="A175" s="10"/>
      <c r="B175" s="10"/>
      <c r="C175" s="10"/>
      <c r="D175" s="10"/>
      <c r="E175" s="10"/>
      <c r="F175" s="13"/>
      <c r="G175" s="10"/>
      <c r="H175" s="10"/>
      <c r="I175" s="15"/>
      <c r="J175" s="15"/>
      <c r="K175" s="15"/>
      <c r="L175" s="10"/>
      <c r="M175" s="15"/>
      <c r="N175" s="10"/>
      <c r="O175" s="15"/>
      <c r="P175" s="10"/>
      <c r="Q175" s="10"/>
    </row>
    <row r="176" spans="1:17" ht="15" customHeight="1" x14ac:dyDescent="0.25">
      <c r="A176" s="10"/>
      <c r="B176" s="10"/>
      <c r="C176" s="10"/>
      <c r="D176" s="10"/>
      <c r="E176" s="10"/>
      <c r="F176" s="13"/>
      <c r="G176" s="14"/>
      <c r="H176" s="10"/>
      <c r="I176" s="15"/>
      <c r="J176" s="15"/>
      <c r="K176" s="15"/>
      <c r="L176" s="10"/>
      <c r="M176" s="10"/>
      <c r="N176" s="15"/>
      <c r="O176" s="10"/>
      <c r="P176" s="10"/>
      <c r="Q176" s="10"/>
    </row>
    <row r="177" spans="1:17" ht="15" customHeight="1" x14ac:dyDescent="0.25">
      <c r="A177" s="10"/>
      <c r="B177" s="10"/>
      <c r="C177" s="10"/>
      <c r="D177" s="10"/>
      <c r="E177" s="10"/>
      <c r="F177" s="13"/>
      <c r="G177" s="10"/>
      <c r="H177" s="10"/>
      <c r="I177" s="15"/>
      <c r="J177" s="15"/>
      <c r="K177" s="15"/>
      <c r="L177" s="10"/>
      <c r="M177" s="15"/>
      <c r="N177" s="10"/>
      <c r="O177" s="15"/>
      <c r="P177" s="10"/>
      <c r="Q177" s="10"/>
    </row>
    <row r="178" spans="1:17" ht="15" customHeight="1" x14ac:dyDescent="0.25">
      <c r="A178" s="10"/>
      <c r="B178" s="10"/>
      <c r="C178" s="10"/>
      <c r="D178" s="10"/>
      <c r="E178" s="10"/>
      <c r="F178" s="13"/>
      <c r="G178" s="14"/>
      <c r="H178" s="10"/>
      <c r="I178" s="15"/>
      <c r="J178" s="15"/>
      <c r="K178" s="15"/>
      <c r="L178" s="10"/>
      <c r="M178" s="10"/>
      <c r="N178" s="15"/>
      <c r="O178" s="10"/>
      <c r="P178" s="10"/>
      <c r="Q178" s="10"/>
    </row>
    <row r="179" spans="1:17" ht="15" customHeight="1" x14ac:dyDescent="0.25">
      <c r="A179" s="10"/>
      <c r="B179" s="10"/>
      <c r="C179" s="10"/>
      <c r="D179" s="10"/>
      <c r="E179" s="10"/>
      <c r="F179" s="13"/>
      <c r="G179" s="10"/>
      <c r="H179" s="10"/>
      <c r="I179" s="15"/>
      <c r="J179" s="15"/>
      <c r="K179" s="15"/>
      <c r="L179" s="10"/>
      <c r="M179" s="15"/>
      <c r="N179" s="10"/>
      <c r="O179" s="15"/>
      <c r="P179" s="10"/>
      <c r="Q179" s="10"/>
    </row>
    <row r="180" spans="1:17" ht="15" customHeight="1" x14ac:dyDescent="0.25">
      <c r="A180" s="10"/>
      <c r="B180" s="10"/>
      <c r="C180" s="10"/>
      <c r="D180" s="10"/>
      <c r="E180" s="10"/>
      <c r="F180" s="13"/>
      <c r="G180" s="14"/>
      <c r="H180" s="10"/>
      <c r="I180" s="15"/>
      <c r="J180" s="15"/>
      <c r="K180" s="15"/>
      <c r="L180" s="10"/>
      <c r="M180" s="10"/>
      <c r="N180" s="15"/>
      <c r="O180" s="10"/>
      <c r="P180" s="10"/>
      <c r="Q180" s="10"/>
    </row>
    <row r="181" spans="1:17" ht="15" customHeight="1" x14ac:dyDescent="0.25">
      <c r="A181" s="10"/>
      <c r="B181" s="10"/>
      <c r="C181" s="10"/>
      <c r="D181" s="10"/>
      <c r="E181" s="10"/>
      <c r="F181" s="13"/>
      <c r="G181" s="10"/>
      <c r="H181" s="10"/>
      <c r="I181" s="15"/>
      <c r="J181" s="15"/>
      <c r="K181" s="15"/>
      <c r="L181" s="10"/>
      <c r="M181" s="15"/>
      <c r="N181" s="10"/>
      <c r="O181" s="15"/>
      <c r="P181" s="10"/>
      <c r="Q181" s="10"/>
    </row>
    <row r="182" spans="1:17" ht="15" customHeight="1" x14ac:dyDescent="0.25">
      <c r="A182" s="10"/>
      <c r="B182" s="10"/>
      <c r="C182" s="10"/>
      <c r="D182" s="10"/>
      <c r="E182" s="10"/>
      <c r="F182" s="13"/>
      <c r="G182" s="14"/>
      <c r="H182" s="10"/>
      <c r="I182" s="15"/>
      <c r="J182" s="15"/>
      <c r="K182" s="15"/>
      <c r="L182" s="10"/>
      <c r="M182" s="10"/>
      <c r="N182" s="15"/>
      <c r="O182" s="10"/>
      <c r="P182" s="10"/>
      <c r="Q182" s="10"/>
    </row>
    <row r="183" spans="1:17" ht="15" customHeight="1" x14ac:dyDescent="0.25">
      <c r="A183" s="10"/>
      <c r="B183" s="10"/>
      <c r="C183" s="10"/>
      <c r="D183" s="10"/>
      <c r="E183" s="10"/>
      <c r="F183" s="13"/>
      <c r="G183" s="10"/>
      <c r="H183" s="10"/>
      <c r="I183" s="15"/>
      <c r="J183" s="15"/>
      <c r="K183" s="15"/>
      <c r="L183" s="10"/>
      <c r="M183" s="15"/>
      <c r="N183" s="10"/>
      <c r="O183" s="15"/>
      <c r="P183" s="10"/>
      <c r="Q183" s="10"/>
    </row>
    <row r="184" spans="1:17" ht="15" customHeight="1" x14ac:dyDescent="0.25">
      <c r="A184" s="10"/>
      <c r="B184" s="10"/>
      <c r="C184" s="10"/>
      <c r="D184" s="10"/>
      <c r="E184" s="10"/>
      <c r="F184" s="13"/>
      <c r="G184" s="14"/>
      <c r="H184" s="10"/>
      <c r="I184" s="15"/>
      <c r="J184" s="15"/>
      <c r="K184" s="15"/>
      <c r="L184" s="10"/>
      <c r="M184" s="10"/>
      <c r="N184" s="15"/>
      <c r="O184" s="10"/>
      <c r="P184" s="10"/>
      <c r="Q184" s="10"/>
    </row>
    <row r="185" spans="1:17" ht="15" customHeight="1" x14ac:dyDescent="0.25">
      <c r="A185" s="10"/>
      <c r="B185" s="10"/>
      <c r="C185" s="10"/>
      <c r="D185" s="10"/>
      <c r="E185" s="10"/>
      <c r="F185" s="13"/>
      <c r="G185" s="10"/>
      <c r="H185" s="10"/>
      <c r="I185" s="15"/>
      <c r="J185" s="15"/>
      <c r="K185" s="15"/>
      <c r="L185" s="10"/>
      <c r="M185" s="15"/>
      <c r="N185" s="10"/>
      <c r="O185" s="15"/>
      <c r="P185" s="10"/>
      <c r="Q185" s="10"/>
    </row>
    <row r="186" spans="1:17" ht="15" customHeight="1" x14ac:dyDescent="0.25">
      <c r="A186" s="10"/>
      <c r="B186" s="10"/>
      <c r="C186" s="10"/>
      <c r="D186" s="10"/>
      <c r="E186" s="10"/>
      <c r="F186" s="13"/>
      <c r="G186" s="14"/>
      <c r="H186" s="10"/>
      <c r="I186" s="15"/>
      <c r="J186" s="15"/>
      <c r="K186" s="15"/>
      <c r="L186" s="10"/>
      <c r="M186" s="10"/>
      <c r="N186" s="15"/>
      <c r="O186" s="10"/>
      <c r="P186" s="10"/>
      <c r="Q186" s="10"/>
    </row>
    <row r="187" spans="1:17" ht="15" customHeight="1" x14ac:dyDescent="0.25">
      <c r="A187" s="10"/>
      <c r="B187" s="10"/>
      <c r="C187" s="10"/>
      <c r="D187" s="10"/>
      <c r="E187" s="10"/>
      <c r="F187" s="13"/>
      <c r="G187" s="10"/>
      <c r="H187" s="10"/>
      <c r="I187" s="15"/>
      <c r="J187" s="15"/>
      <c r="K187" s="15"/>
      <c r="L187" s="10"/>
      <c r="M187" s="15"/>
      <c r="N187" s="10"/>
      <c r="O187" s="15"/>
      <c r="P187" s="10"/>
      <c r="Q187" s="10"/>
    </row>
    <row r="188" spans="1:17" ht="15" customHeight="1" x14ac:dyDescent="0.25">
      <c r="A188" s="10"/>
      <c r="B188" s="10"/>
      <c r="C188" s="10"/>
      <c r="D188" s="10"/>
      <c r="E188" s="10"/>
      <c r="F188" s="13"/>
      <c r="G188" s="14"/>
      <c r="H188" s="10"/>
      <c r="I188" s="15"/>
      <c r="J188" s="15"/>
      <c r="K188" s="15"/>
      <c r="L188" s="10"/>
      <c r="M188" s="10"/>
      <c r="N188" s="15"/>
      <c r="O188" s="10"/>
      <c r="P188" s="10"/>
      <c r="Q188" s="10"/>
    </row>
    <row r="189" spans="1:17" ht="15" customHeight="1" x14ac:dyDescent="0.25">
      <c r="A189" s="10"/>
      <c r="B189" s="10"/>
      <c r="C189" s="10"/>
      <c r="D189" s="10"/>
      <c r="E189" s="10"/>
      <c r="F189" s="13"/>
      <c r="G189" s="10"/>
      <c r="H189" s="10"/>
      <c r="I189" s="15"/>
      <c r="J189" s="15"/>
      <c r="K189" s="15"/>
      <c r="L189" s="10"/>
      <c r="M189" s="15"/>
      <c r="N189" s="10"/>
      <c r="O189" s="15"/>
      <c r="P189" s="10"/>
      <c r="Q189" s="10"/>
    </row>
    <row r="190" spans="1:17" ht="15" customHeight="1" x14ac:dyDescent="0.25">
      <c r="A190" s="10"/>
      <c r="B190" s="10"/>
      <c r="C190" s="10"/>
      <c r="D190" s="10"/>
      <c r="E190" s="10"/>
      <c r="F190" s="13"/>
      <c r="G190" s="14"/>
      <c r="H190" s="10"/>
      <c r="I190" s="15"/>
      <c r="J190" s="15"/>
      <c r="K190" s="15"/>
      <c r="L190" s="10"/>
      <c r="M190" s="10"/>
      <c r="N190" s="15"/>
      <c r="O190" s="10"/>
      <c r="P190" s="10"/>
      <c r="Q190" s="10"/>
    </row>
    <row r="191" spans="1:17" ht="15" customHeight="1" x14ac:dyDescent="0.25">
      <c r="A191" s="10"/>
      <c r="B191" s="10"/>
      <c r="C191" s="10"/>
      <c r="D191" s="10"/>
      <c r="E191" s="10"/>
      <c r="F191" s="13"/>
      <c r="G191" s="10"/>
      <c r="H191" s="10"/>
      <c r="I191" s="15"/>
      <c r="J191" s="15"/>
      <c r="K191" s="15"/>
      <c r="L191" s="10"/>
      <c r="M191" s="15"/>
      <c r="N191" s="10"/>
      <c r="O191" s="15"/>
      <c r="P191" s="10"/>
      <c r="Q191" s="10"/>
    </row>
    <row r="192" spans="1:17" ht="15" customHeight="1" x14ac:dyDescent="0.25">
      <c r="A192" s="10"/>
      <c r="B192" s="10"/>
      <c r="C192" s="10"/>
      <c r="D192" s="10"/>
      <c r="E192" s="10"/>
      <c r="F192" s="13"/>
      <c r="G192" s="14"/>
      <c r="H192" s="10"/>
      <c r="I192" s="15"/>
      <c r="J192" s="15"/>
      <c r="K192" s="15"/>
      <c r="L192" s="10"/>
      <c r="M192" s="10"/>
      <c r="N192" s="15"/>
      <c r="O192" s="10"/>
      <c r="P192" s="10"/>
      <c r="Q192" s="10"/>
    </row>
    <row r="193" spans="1:17" ht="15" customHeight="1" x14ac:dyDescent="0.25">
      <c r="A193" s="10"/>
      <c r="B193" s="10"/>
      <c r="C193" s="10"/>
      <c r="D193" s="10"/>
      <c r="E193" s="10"/>
      <c r="F193" s="13"/>
      <c r="G193" s="10"/>
      <c r="H193" s="10"/>
      <c r="I193" s="15"/>
      <c r="J193" s="15"/>
      <c r="K193" s="15"/>
      <c r="L193" s="10"/>
      <c r="M193" s="15"/>
      <c r="N193" s="10"/>
      <c r="O193" s="15"/>
      <c r="P193" s="10"/>
      <c r="Q193" s="10"/>
    </row>
    <row r="194" spans="1:17" ht="15" customHeight="1" x14ac:dyDescent="0.25">
      <c r="A194" s="10"/>
      <c r="B194" s="10"/>
      <c r="C194" s="10"/>
      <c r="D194" s="12"/>
      <c r="E194" s="12"/>
      <c r="F194" s="10"/>
      <c r="G194" s="10"/>
      <c r="H194" s="12"/>
      <c r="I194" s="16"/>
      <c r="J194" s="16"/>
      <c r="K194" s="16"/>
      <c r="L194" s="18"/>
      <c r="M194" s="10"/>
      <c r="N194" s="17"/>
      <c r="O194" s="10"/>
      <c r="P194" s="10"/>
      <c r="Q194" s="10"/>
    </row>
    <row r="195" spans="1:17" ht="15" customHeight="1" x14ac:dyDescent="0.25">
      <c r="A195" s="10"/>
      <c r="B195" s="10"/>
      <c r="C195" s="10"/>
      <c r="D195" s="10"/>
      <c r="E195" s="10"/>
      <c r="F195" s="10"/>
      <c r="G195" s="10"/>
      <c r="H195" s="10"/>
      <c r="I195" s="17"/>
      <c r="J195" s="17"/>
      <c r="K195" s="17"/>
      <c r="L195" s="10"/>
      <c r="M195" s="19"/>
      <c r="N195" s="17"/>
      <c r="O195" s="10"/>
      <c r="P195" s="10"/>
      <c r="Q195" s="10"/>
    </row>
    <row r="196" spans="1:17" ht="15" customHeight="1" x14ac:dyDescent="0.25">
      <c r="A196" s="10"/>
      <c r="B196" s="12"/>
      <c r="C196" s="10"/>
      <c r="D196" s="10"/>
      <c r="E196" s="12"/>
      <c r="F196" s="10"/>
      <c r="G196" s="10"/>
      <c r="H196" s="10"/>
      <c r="I196" s="10"/>
      <c r="J196" s="10"/>
      <c r="K196" s="10"/>
      <c r="L196" s="10"/>
      <c r="M196" s="10"/>
      <c r="N196" s="10"/>
      <c r="O196" s="10"/>
      <c r="P196" s="10"/>
      <c r="Q196" s="10"/>
    </row>
    <row r="197" spans="1:17" ht="15" customHeight="1" x14ac:dyDescent="0.25">
      <c r="A197" s="10"/>
      <c r="B197" s="10"/>
      <c r="C197" s="10"/>
      <c r="D197" s="10"/>
      <c r="E197" s="10"/>
      <c r="F197" s="10"/>
      <c r="G197" s="10"/>
      <c r="H197" s="10"/>
      <c r="I197" s="10"/>
      <c r="J197" s="10"/>
      <c r="K197" s="10"/>
      <c r="L197" s="10"/>
      <c r="M197" s="10"/>
      <c r="N197" s="10"/>
      <c r="O197" s="10"/>
      <c r="P197" s="10"/>
      <c r="Q197" s="10"/>
    </row>
    <row r="198" spans="1:17" ht="15" customHeight="1" x14ac:dyDescent="0.25">
      <c r="A198" s="10"/>
      <c r="B198" s="10"/>
      <c r="C198" s="10"/>
      <c r="D198" s="10"/>
      <c r="E198" s="10"/>
      <c r="F198" s="13"/>
      <c r="G198" s="14"/>
      <c r="H198" s="10"/>
      <c r="I198" s="15"/>
      <c r="J198" s="15"/>
      <c r="K198" s="15"/>
      <c r="L198" s="10"/>
      <c r="M198" s="10"/>
      <c r="N198" s="15"/>
      <c r="O198" s="10"/>
      <c r="P198" s="10"/>
      <c r="Q198" s="10"/>
    </row>
    <row r="199" spans="1:17" ht="15" customHeight="1" x14ac:dyDescent="0.25">
      <c r="A199" s="10"/>
      <c r="B199" s="10"/>
      <c r="C199" s="10"/>
      <c r="D199" s="10"/>
      <c r="E199" s="10"/>
      <c r="F199" s="13"/>
      <c r="G199" s="10"/>
      <c r="H199" s="10"/>
      <c r="I199" s="15"/>
      <c r="J199" s="15"/>
      <c r="K199" s="15"/>
      <c r="L199" s="10"/>
      <c r="M199" s="15"/>
      <c r="N199" s="10"/>
      <c r="O199" s="15"/>
      <c r="P199" s="10"/>
      <c r="Q199" s="10"/>
    </row>
    <row r="200" spans="1:17" ht="15" customHeight="1" x14ac:dyDescent="0.25">
      <c r="A200" s="10"/>
      <c r="B200" s="10"/>
      <c r="C200" s="10"/>
      <c r="D200" s="10"/>
      <c r="E200" s="10"/>
      <c r="F200" s="13"/>
      <c r="G200" s="14"/>
      <c r="H200" s="10"/>
      <c r="I200" s="15"/>
      <c r="J200" s="15"/>
      <c r="K200" s="15"/>
      <c r="L200" s="10"/>
      <c r="M200" s="10"/>
      <c r="N200" s="15"/>
      <c r="O200" s="10"/>
      <c r="P200" s="10"/>
      <c r="Q200" s="10"/>
    </row>
    <row r="201" spans="1:17" ht="15" customHeight="1" x14ac:dyDescent="0.25">
      <c r="A201" s="10"/>
      <c r="B201" s="10"/>
      <c r="C201" s="10"/>
      <c r="D201" s="10"/>
      <c r="E201" s="10"/>
      <c r="F201" s="13"/>
      <c r="G201" s="10"/>
      <c r="H201" s="10"/>
      <c r="I201" s="15"/>
      <c r="J201" s="15"/>
      <c r="K201" s="15"/>
      <c r="L201" s="10"/>
      <c r="M201" s="15"/>
      <c r="N201" s="10"/>
      <c r="O201" s="15"/>
      <c r="P201" s="10"/>
      <c r="Q201" s="10"/>
    </row>
    <row r="202" spans="1:17" ht="15" customHeight="1" x14ac:dyDescent="0.25">
      <c r="A202" s="10"/>
      <c r="B202" s="10"/>
      <c r="C202" s="10"/>
      <c r="D202" s="10"/>
      <c r="E202" s="10"/>
      <c r="F202" s="13"/>
      <c r="G202" s="14"/>
      <c r="H202" s="10"/>
      <c r="I202" s="15"/>
      <c r="J202" s="15"/>
      <c r="K202" s="15"/>
      <c r="L202" s="10"/>
      <c r="M202" s="10"/>
      <c r="N202" s="15"/>
      <c r="O202" s="10"/>
      <c r="P202" s="10"/>
      <c r="Q202" s="10"/>
    </row>
    <row r="203" spans="1:17" ht="15" customHeight="1" x14ac:dyDescent="0.25">
      <c r="A203" s="10"/>
      <c r="B203" s="10"/>
      <c r="C203" s="10"/>
      <c r="D203" s="10"/>
      <c r="E203" s="10"/>
      <c r="F203" s="13"/>
      <c r="G203" s="10"/>
      <c r="H203" s="10"/>
      <c r="I203" s="15"/>
      <c r="J203" s="15"/>
      <c r="K203" s="15"/>
      <c r="L203" s="10"/>
      <c r="M203" s="15"/>
      <c r="N203" s="10"/>
      <c r="O203" s="15"/>
      <c r="P203" s="10"/>
      <c r="Q203" s="10"/>
    </row>
    <row r="204" spans="1:17" ht="15" customHeight="1" x14ac:dyDescent="0.25">
      <c r="A204" s="10"/>
      <c r="B204" s="10"/>
      <c r="C204" s="10"/>
      <c r="D204" s="10"/>
      <c r="E204" s="10"/>
      <c r="F204" s="13"/>
      <c r="G204" s="14"/>
      <c r="H204" s="10"/>
      <c r="I204" s="15"/>
      <c r="J204" s="15"/>
      <c r="K204" s="15"/>
      <c r="L204" s="10"/>
      <c r="M204" s="10"/>
      <c r="N204" s="15"/>
      <c r="O204" s="10"/>
      <c r="P204" s="10"/>
      <c r="Q204" s="10"/>
    </row>
    <row r="205" spans="1:17" ht="15" customHeight="1" x14ac:dyDescent="0.25">
      <c r="A205" s="10"/>
      <c r="B205" s="10"/>
      <c r="C205" s="10"/>
      <c r="D205" s="10"/>
      <c r="E205" s="10"/>
      <c r="F205" s="13"/>
      <c r="G205" s="10"/>
      <c r="H205" s="10"/>
      <c r="I205" s="15"/>
      <c r="J205" s="15"/>
      <c r="K205" s="15"/>
      <c r="L205" s="10"/>
      <c r="M205" s="15"/>
      <c r="N205" s="10"/>
      <c r="O205" s="15"/>
      <c r="P205" s="10"/>
      <c r="Q205" s="10"/>
    </row>
    <row r="206" spans="1:17" ht="15" customHeight="1" x14ac:dyDescent="0.25">
      <c r="A206" s="10"/>
      <c r="B206" s="10"/>
      <c r="C206" s="10"/>
      <c r="D206" s="10"/>
      <c r="E206" s="10"/>
      <c r="F206" s="13"/>
      <c r="G206" s="14"/>
      <c r="H206" s="10"/>
      <c r="I206" s="15"/>
      <c r="J206" s="15"/>
      <c r="K206" s="15"/>
      <c r="L206" s="10"/>
      <c r="M206" s="10"/>
      <c r="N206" s="15"/>
      <c r="O206" s="10"/>
      <c r="P206" s="10"/>
      <c r="Q206" s="10"/>
    </row>
    <row r="207" spans="1:17" ht="15" customHeight="1" x14ac:dyDescent="0.25">
      <c r="A207" s="10"/>
      <c r="B207" s="10"/>
      <c r="C207" s="10"/>
      <c r="D207" s="10"/>
      <c r="E207" s="10"/>
      <c r="F207" s="13"/>
      <c r="G207" s="10"/>
      <c r="H207" s="10"/>
      <c r="I207" s="15"/>
      <c r="J207" s="15"/>
      <c r="K207" s="15"/>
      <c r="L207" s="10"/>
      <c r="M207" s="15"/>
      <c r="N207" s="10"/>
      <c r="O207" s="15"/>
      <c r="P207" s="10"/>
      <c r="Q207" s="10"/>
    </row>
    <row r="208" spans="1:17" ht="15" customHeight="1" x14ac:dyDescent="0.25">
      <c r="A208" s="10"/>
      <c r="B208" s="10"/>
      <c r="C208" s="10"/>
      <c r="D208" s="10"/>
      <c r="E208" s="10"/>
      <c r="F208" s="13"/>
      <c r="G208" s="14"/>
      <c r="H208" s="10"/>
      <c r="I208" s="15"/>
      <c r="J208" s="15"/>
      <c r="K208" s="15"/>
      <c r="L208" s="10"/>
      <c r="M208" s="10"/>
      <c r="N208" s="15"/>
      <c r="O208" s="10"/>
      <c r="P208" s="10"/>
      <c r="Q208" s="10"/>
    </row>
    <row r="209" spans="1:17" ht="15" customHeight="1" x14ac:dyDescent="0.25">
      <c r="A209" s="10"/>
      <c r="B209" s="10"/>
      <c r="C209" s="10"/>
      <c r="D209" s="10"/>
      <c r="E209" s="10"/>
      <c r="F209" s="13"/>
      <c r="G209" s="10"/>
      <c r="H209" s="10"/>
      <c r="I209" s="15"/>
      <c r="J209" s="15"/>
      <c r="K209" s="15"/>
      <c r="L209" s="10"/>
      <c r="M209" s="15"/>
      <c r="N209" s="10"/>
      <c r="O209" s="15"/>
      <c r="P209" s="10"/>
      <c r="Q209" s="10"/>
    </row>
    <row r="210" spans="1:17" ht="15" customHeight="1" x14ac:dyDescent="0.25">
      <c r="A210" s="10"/>
      <c r="B210" s="10"/>
      <c r="C210" s="10"/>
      <c r="D210" s="10"/>
      <c r="E210" s="10"/>
      <c r="F210" s="13"/>
      <c r="G210" s="14"/>
      <c r="H210" s="10"/>
      <c r="I210" s="15"/>
      <c r="J210" s="15"/>
      <c r="K210" s="15"/>
      <c r="L210" s="10"/>
      <c r="M210" s="10"/>
      <c r="N210" s="15"/>
      <c r="O210" s="10"/>
      <c r="P210" s="10"/>
      <c r="Q210" s="10"/>
    </row>
    <row r="211" spans="1:17" ht="15" customHeight="1" x14ac:dyDescent="0.25">
      <c r="A211" s="10"/>
      <c r="B211" s="10"/>
      <c r="C211" s="10"/>
      <c r="D211" s="10"/>
      <c r="E211" s="10"/>
      <c r="F211" s="13"/>
      <c r="G211" s="10"/>
      <c r="H211" s="10"/>
      <c r="I211" s="15"/>
      <c r="J211" s="15"/>
      <c r="K211" s="15"/>
      <c r="L211" s="10"/>
      <c r="M211" s="15"/>
      <c r="N211" s="10"/>
      <c r="O211" s="15"/>
      <c r="P211" s="10"/>
      <c r="Q211" s="10"/>
    </row>
    <row r="212" spans="1:17" ht="15" customHeight="1" x14ac:dyDescent="0.25">
      <c r="A212" s="10"/>
      <c r="B212" s="10"/>
      <c r="C212" s="10"/>
      <c r="D212" s="10"/>
      <c r="E212" s="10"/>
      <c r="F212" s="13"/>
      <c r="G212" s="14"/>
      <c r="H212" s="10"/>
      <c r="I212" s="15"/>
      <c r="J212" s="15"/>
      <c r="K212" s="15"/>
      <c r="L212" s="10"/>
      <c r="M212" s="10"/>
      <c r="N212" s="15"/>
      <c r="O212" s="10"/>
      <c r="P212" s="10"/>
      <c r="Q212" s="10"/>
    </row>
    <row r="213" spans="1:17" ht="15" customHeight="1" x14ac:dyDescent="0.25">
      <c r="A213" s="10"/>
      <c r="B213" s="10"/>
      <c r="C213" s="10"/>
      <c r="D213" s="10"/>
      <c r="E213" s="10"/>
      <c r="F213" s="13"/>
      <c r="G213" s="10"/>
      <c r="H213" s="10"/>
      <c r="I213" s="15"/>
      <c r="J213" s="15"/>
      <c r="K213" s="15"/>
      <c r="L213" s="10"/>
      <c r="M213" s="15"/>
      <c r="N213" s="10"/>
      <c r="O213" s="15"/>
      <c r="P213" s="10"/>
      <c r="Q213" s="10"/>
    </row>
    <row r="214" spans="1:17" ht="15" customHeight="1" x14ac:dyDescent="0.25">
      <c r="A214" s="10"/>
      <c r="B214" s="10"/>
      <c r="C214" s="10"/>
      <c r="D214" s="10"/>
      <c r="E214" s="10"/>
      <c r="F214" s="13"/>
      <c r="G214" s="14"/>
      <c r="H214" s="10"/>
      <c r="I214" s="15"/>
      <c r="J214" s="15"/>
      <c r="K214" s="15"/>
      <c r="L214" s="10"/>
      <c r="M214" s="10"/>
      <c r="N214" s="15"/>
      <c r="O214" s="10"/>
      <c r="P214" s="10"/>
      <c r="Q214" s="10"/>
    </row>
    <row r="215" spans="1:17" ht="15" customHeight="1" x14ac:dyDescent="0.25">
      <c r="A215" s="10"/>
      <c r="B215" s="10"/>
      <c r="C215" s="10"/>
      <c r="D215" s="10"/>
      <c r="E215" s="10"/>
      <c r="F215" s="13"/>
      <c r="G215" s="10"/>
      <c r="H215" s="10"/>
      <c r="I215" s="15"/>
      <c r="J215" s="15"/>
      <c r="K215" s="15"/>
      <c r="L215" s="10"/>
      <c r="M215" s="15"/>
      <c r="N215" s="10"/>
      <c r="O215" s="15"/>
      <c r="P215" s="10"/>
      <c r="Q215" s="10"/>
    </row>
    <row r="216" spans="1:17" ht="15" customHeight="1" x14ac:dyDescent="0.25">
      <c r="A216" s="10"/>
      <c r="B216" s="10"/>
      <c r="C216" s="10"/>
      <c r="D216" s="10"/>
      <c r="E216" s="10"/>
      <c r="F216" s="13"/>
      <c r="G216" s="14"/>
      <c r="H216" s="10"/>
      <c r="I216" s="15"/>
      <c r="J216" s="15"/>
      <c r="K216" s="15"/>
      <c r="L216" s="10"/>
      <c r="M216" s="10"/>
      <c r="N216" s="15"/>
      <c r="O216" s="10"/>
      <c r="P216" s="10"/>
      <c r="Q216" s="10"/>
    </row>
    <row r="217" spans="1:17" ht="15" customHeight="1" x14ac:dyDescent="0.25">
      <c r="A217" s="10"/>
      <c r="B217" s="10"/>
      <c r="C217" s="10"/>
      <c r="D217" s="10"/>
      <c r="E217" s="10"/>
      <c r="F217" s="13"/>
      <c r="G217" s="10"/>
      <c r="H217" s="10"/>
      <c r="I217" s="15"/>
      <c r="J217" s="15"/>
      <c r="K217" s="15"/>
      <c r="L217" s="10"/>
      <c r="M217" s="15"/>
      <c r="N217" s="10"/>
      <c r="O217" s="15"/>
      <c r="P217" s="10"/>
      <c r="Q217" s="10"/>
    </row>
    <row r="218" spans="1:17" ht="15" customHeight="1" x14ac:dyDescent="0.25">
      <c r="A218" s="10"/>
      <c r="B218" s="10"/>
      <c r="C218" s="10"/>
      <c r="D218" s="10"/>
      <c r="E218" s="10"/>
      <c r="F218" s="13"/>
      <c r="G218" s="14"/>
      <c r="H218" s="10"/>
      <c r="I218" s="15"/>
      <c r="J218" s="15"/>
      <c r="K218" s="15"/>
      <c r="L218" s="10"/>
      <c r="M218" s="10"/>
      <c r="N218" s="15"/>
      <c r="O218" s="10"/>
      <c r="P218" s="10"/>
      <c r="Q218" s="10"/>
    </row>
    <row r="219" spans="1:17" ht="15" customHeight="1" x14ac:dyDescent="0.25">
      <c r="A219" s="10"/>
      <c r="B219" s="10"/>
      <c r="C219" s="10"/>
      <c r="D219" s="10"/>
      <c r="E219" s="10"/>
      <c r="F219" s="13"/>
      <c r="G219" s="10"/>
      <c r="H219" s="10"/>
      <c r="I219" s="15"/>
      <c r="J219" s="15"/>
      <c r="K219" s="15"/>
      <c r="L219" s="10"/>
      <c r="M219" s="15"/>
      <c r="N219" s="10"/>
      <c r="O219" s="15"/>
      <c r="P219" s="10"/>
      <c r="Q219" s="10"/>
    </row>
    <row r="220" spans="1:17" ht="15" customHeight="1" x14ac:dyDescent="0.25">
      <c r="A220" s="10"/>
      <c r="B220" s="10"/>
      <c r="C220" s="10"/>
      <c r="D220" s="10"/>
      <c r="E220" s="10"/>
      <c r="F220" s="13"/>
      <c r="G220" s="14"/>
      <c r="H220" s="10"/>
      <c r="I220" s="15"/>
      <c r="J220" s="15"/>
      <c r="K220" s="15"/>
      <c r="L220" s="10"/>
      <c r="M220" s="10"/>
      <c r="N220" s="15"/>
      <c r="O220" s="10"/>
      <c r="P220" s="10"/>
      <c r="Q220" s="10"/>
    </row>
    <row r="221" spans="1:17" ht="15" customHeight="1" x14ac:dyDescent="0.25">
      <c r="A221" s="10"/>
      <c r="B221" s="10"/>
      <c r="C221" s="10"/>
      <c r="D221" s="10"/>
      <c r="E221" s="10"/>
      <c r="F221" s="13"/>
      <c r="G221" s="10"/>
      <c r="H221" s="10"/>
      <c r="I221" s="15"/>
      <c r="J221" s="15"/>
      <c r="K221" s="15"/>
      <c r="L221" s="10"/>
      <c r="M221" s="15"/>
      <c r="N221" s="10"/>
      <c r="O221" s="15"/>
      <c r="P221" s="10"/>
      <c r="Q221" s="10"/>
    </row>
    <row r="222" spans="1:17" ht="15" customHeight="1" x14ac:dyDescent="0.25">
      <c r="A222" s="10"/>
      <c r="B222" s="10"/>
      <c r="C222" s="10"/>
      <c r="D222" s="10"/>
      <c r="E222" s="10"/>
      <c r="F222" s="13"/>
      <c r="G222" s="14"/>
      <c r="H222" s="10"/>
      <c r="I222" s="15"/>
      <c r="J222" s="15"/>
      <c r="K222" s="15"/>
      <c r="L222" s="10"/>
      <c r="M222" s="10"/>
      <c r="N222" s="15"/>
      <c r="O222" s="10"/>
      <c r="P222" s="10"/>
      <c r="Q222" s="10"/>
    </row>
    <row r="223" spans="1:17" ht="15" customHeight="1" x14ac:dyDescent="0.25">
      <c r="A223" s="10"/>
      <c r="B223" s="10"/>
      <c r="C223" s="10"/>
      <c r="D223" s="10"/>
      <c r="E223" s="10"/>
      <c r="F223" s="13"/>
      <c r="G223" s="10"/>
      <c r="H223" s="10"/>
      <c r="I223" s="15"/>
      <c r="J223" s="15"/>
      <c r="K223" s="15"/>
      <c r="L223" s="10"/>
      <c r="M223" s="15"/>
      <c r="N223" s="10"/>
      <c r="O223" s="15"/>
      <c r="P223" s="10"/>
      <c r="Q223" s="10"/>
    </row>
    <row r="224" spans="1:17" ht="15" customHeight="1" x14ac:dyDescent="0.25">
      <c r="A224" s="10"/>
      <c r="B224" s="10"/>
      <c r="C224" s="10"/>
      <c r="D224" s="10"/>
      <c r="E224" s="10"/>
      <c r="F224" s="13"/>
      <c r="G224" s="14"/>
      <c r="H224" s="10"/>
      <c r="I224" s="15"/>
      <c r="J224" s="15"/>
      <c r="K224" s="15"/>
      <c r="L224" s="10"/>
      <c r="M224" s="10"/>
      <c r="N224" s="15"/>
      <c r="O224" s="10"/>
      <c r="P224" s="10"/>
      <c r="Q224" s="10"/>
    </row>
    <row r="225" spans="1:17" ht="15" customHeight="1" x14ac:dyDescent="0.25">
      <c r="A225" s="10"/>
      <c r="B225" s="10"/>
      <c r="C225" s="10"/>
      <c r="D225" s="10"/>
      <c r="E225" s="10"/>
      <c r="F225" s="13"/>
      <c r="G225" s="10"/>
      <c r="H225" s="10"/>
      <c r="I225" s="15"/>
      <c r="J225" s="15"/>
      <c r="K225" s="15"/>
      <c r="L225" s="10"/>
      <c r="M225" s="15"/>
      <c r="N225" s="10"/>
      <c r="O225" s="15"/>
      <c r="P225" s="10"/>
      <c r="Q225" s="10"/>
    </row>
    <row r="226" spans="1:17" ht="15" customHeight="1" x14ac:dyDescent="0.25">
      <c r="A226" s="10"/>
      <c r="B226" s="10"/>
      <c r="C226" s="10"/>
      <c r="D226" s="10"/>
      <c r="E226" s="10"/>
      <c r="F226" s="13"/>
      <c r="G226" s="14"/>
      <c r="H226" s="10"/>
      <c r="I226" s="15"/>
      <c r="J226" s="15"/>
      <c r="K226" s="15"/>
      <c r="L226" s="10"/>
      <c r="M226" s="10"/>
      <c r="N226" s="15"/>
      <c r="O226" s="10"/>
      <c r="P226" s="10"/>
      <c r="Q226" s="10"/>
    </row>
    <row r="227" spans="1:17" ht="15" customHeight="1" x14ac:dyDescent="0.25">
      <c r="A227" s="10"/>
      <c r="B227" s="10"/>
      <c r="C227" s="10"/>
      <c r="D227" s="10"/>
      <c r="E227" s="10"/>
      <c r="F227" s="13"/>
      <c r="G227" s="10"/>
      <c r="H227" s="10"/>
      <c r="I227" s="15"/>
      <c r="J227" s="15"/>
      <c r="K227" s="15"/>
      <c r="L227" s="10"/>
      <c r="M227" s="15"/>
      <c r="N227" s="10"/>
      <c r="O227" s="15"/>
      <c r="P227" s="10"/>
      <c r="Q227" s="10"/>
    </row>
    <row r="228" spans="1:17" ht="15" customHeight="1" x14ac:dyDescent="0.25">
      <c r="A228" s="10"/>
      <c r="B228" s="10"/>
      <c r="C228" s="10"/>
      <c r="D228" s="10"/>
      <c r="E228" s="10"/>
      <c r="F228" s="13"/>
      <c r="G228" s="14"/>
      <c r="H228" s="10"/>
      <c r="I228" s="15"/>
      <c r="J228" s="15"/>
      <c r="K228" s="15"/>
      <c r="L228" s="10"/>
      <c r="M228" s="10"/>
      <c r="N228" s="15"/>
      <c r="O228" s="10"/>
      <c r="P228" s="10"/>
      <c r="Q228" s="10"/>
    </row>
    <row r="229" spans="1:17" ht="15" customHeight="1" x14ac:dyDescent="0.25">
      <c r="A229" s="10"/>
      <c r="B229" s="10"/>
      <c r="C229" s="10"/>
      <c r="D229" s="10"/>
      <c r="E229" s="10"/>
      <c r="F229" s="13"/>
      <c r="G229" s="10"/>
      <c r="H229" s="10"/>
      <c r="I229" s="15"/>
      <c r="J229" s="15"/>
      <c r="K229" s="15"/>
      <c r="L229" s="10"/>
      <c r="M229" s="15"/>
      <c r="N229" s="10"/>
      <c r="O229" s="15"/>
      <c r="P229" s="10"/>
      <c r="Q229" s="10"/>
    </row>
    <row r="230" spans="1:17" ht="15" customHeight="1" x14ac:dyDescent="0.25">
      <c r="A230" s="10"/>
      <c r="B230" s="10"/>
      <c r="C230" s="10"/>
      <c r="D230" s="10"/>
      <c r="E230" s="10"/>
      <c r="F230" s="13"/>
      <c r="G230" s="14"/>
      <c r="H230" s="10"/>
      <c r="I230" s="15"/>
      <c r="J230" s="15"/>
      <c r="K230" s="15"/>
      <c r="L230" s="10"/>
      <c r="M230" s="10"/>
      <c r="N230" s="15"/>
      <c r="O230" s="10"/>
      <c r="P230" s="10"/>
      <c r="Q230" s="10"/>
    </row>
    <row r="231" spans="1:17" ht="15" customHeight="1" x14ac:dyDescent="0.25">
      <c r="A231" s="10"/>
      <c r="B231" s="10"/>
      <c r="C231" s="10"/>
      <c r="D231" s="10"/>
      <c r="E231" s="10"/>
      <c r="F231" s="13"/>
      <c r="G231" s="10"/>
      <c r="H231" s="10"/>
      <c r="I231" s="15"/>
      <c r="J231" s="15"/>
      <c r="K231" s="15"/>
      <c r="L231" s="10"/>
      <c r="M231" s="15"/>
      <c r="N231" s="10"/>
      <c r="O231" s="15"/>
      <c r="P231" s="10"/>
      <c r="Q231" s="10"/>
    </row>
    <row r="232" spans="1:17" ht="15" customHeight="1" x14ac:dyDescent="0.25">
      <c r="A232" s="10"/>
      <c r="B232" s="10"/>
      <c r="C232" s="10"/>
      <c r="D232" s="10"/>
      <c r="E232" s="10"/>
      <c r="F232" s="13"/>
      <c r="G232" s="14"/>
      <c r="H232" s="10"/>
      <c r="I232" s="15"/>
      <c r="J232" s="15"/>
      <c r="K232" s="15"/>
      <c r="L232" s="10"/>
      <c r="M232" s="10"/>
      <c r="N232" s="15"/>
      <c r="O232" s="10"/>
      <c r="P232" s="10"/>
      <c r="Q232" s="10"/>
    </row>
    <row r="233" spans="1:17" ht="15" customHeight="1" x14ac:dyDescent="0.25">
      <c r="A233" s="10"/>
      <c r="B233" s="10"/>
      <c r="C233" s="10"/>
      <c r="D233" s="10"/>
      <c r="E233" s="10"/>
      <c r="F233" s="13"/>
      <c r="G233" s="10"/>
      <c r="H233" s="10"/>
      <c r="I233" s="15"/>
      <c r="J233" s="15"/>
      <c r="K233" s="15"/>
      <c r="L233" s="10"/>
      <c r="M233" s="15"/>
      <c r="N233" s="10"/>
      <c r="O233" s="15"/>
      <c r="P233" s="10"/>
      <c r="Q233" s="10"/>
    </row>
    <row r="234" spans="1:17" ht="15" customHeight="1" x14ac:dyDescent="0.25">
      <c r="A234" s="10"/>
      <c r="B234" s="10"/>
      <c r="C234" s="10"/>
      <c r="D234" s="10"/>
      <c r="E234" s="10"/>
      <c r="F234" s="13"/>
      <c r="G234" s="14"/>
      <c r="H234" s="10"/>
      <c r="I234" s="15"/>
      <c r="J234" s="15"/>
      <c r="K234" s="15"/>
      <c r="L234" s="10"/>
      <c r="M234" s="10"/>
      <c r="N234" s="15"/>
      <c r="O234" s="10"/>
      <c r="P234" s="10"/>
      <c r="Q234" s="10"/>
    </row>
    <row r="235" spans="1:17" ht="15" customHeight="1" x14ac:dyDescent="0.25">
      <c r="A235" s="10"/>
      <c r="B235" s="10"/>
      <c r="C235" s="10"/>
      <c r="D235" s="10"/>
      <c r="E235" s="10"/>
      <c r="F235" s="13"/>
      <c r="G235" s="10"/>
      <c r="H235" s="10"/>
      <c r="I235" s="15"/>
      <c r="J235" s="15"/>
      <c r="K235" s="15"/>
      <c r="L235" s="10"/>
      <c r="M235" s="15"/>
      <c r="N235" s="10"/>
      <c r="O235" s="15"/>
      <c r="P235" s="10"/>
      <c r="Q235" s="10"/>
    </row>
    <row r="236" spans="1:17" ht="15" customHeight="1" x14ac:dyDescent="0.25">
      <c r="A236" s="10"/>
      <c r="B236" s="10"/>
      <c r="C236" s="10"/>
      <c r="D236" s="10"/>
      <c r="E236" s="10"/>
      <c r="F236" s="13"/>
      <c r="G236" s="14"/>
      <c r="H236" s="10"/>
      <c r="I236" s="15"/>
      <c r="J236" s="15"/>
      <c r="K236" s="15"/>
      <c r="L236" s="10"/>
      <c r="M236" s="10"/>
      <c r="N236" s="15"/>
      <c r="O236" s="10"/>
      <c r="P236" s="10"/>
      <c r="Q236" s="10"/>
    </row>
    <row r="237" spans="1:17" ht="15" customHeight="1" x14ac:dyDescent="0.25">
      <c r="A237" s="10"/>
      <c r="B237" s="10"/>
      <c r="C237" s="10"/>
      <c r="D237" s="10"/>
      <c r="E237" s="10"/>
      <c r="F237" s="13"/>
      <c r="G237" s="10"/>
      <c r="H237" s="10"/>
      <c r="I237" s="15"/>
      <c r="J237" s="15"/>
      <c r="K237" s="15"/>
      <c r="L237" s="10"/>
      <c r="M237" s="15"/>
      <c r="N237" s="10"/>
      <c r="O237" s="15"/>
      <c r="P237" s="10"/>
      <c r="Q237" s="10"/>
    </row>
    <row r="238" spans="1:17" ht="15" customHeight="1" x14ac:dyDescent="0.25">
      <c r="A238" s="10"/>
      <c r="B238" s="10"/>
      <c r="C238" s="10"/>
      <c r="D238" s="10"/>
      <c r="E238" s="10"/>
      <c r="F238" s="13"/>
      <c r="G238" s="14"/>
      <c r="H238" s="10"/>
      <c r="I238" s="15"/>
      <c r="J238" s="15"/>
      <c r="K238" s="15"/>
      <c r="L238" s="10"/>
      <c r="M238" s="10"/>
      <c r="N238" s="15"/>
      <c r="O238" s="10"/>
      <c r="P238" s="10"/>
      <c r="Q238" s="10"/>
    </row>
    <row r="239" spans="1:17" ht="15" customHeight="1" x14ac:dyDescent="0.25">
      <c r="A239" s="10"/>
      <c r="B239" s="10"/>
      <c r="C239" s="10"/>
      <c r="D239" s="10"/>
      <c r="E239" s="10"/>
      <c r="F239" s="13"/>
      <c r="G239" s="10"/>
      <c r="H239" s="10"/>
      <c r="I239" s="15"/>
      <c r="J239" s="15"/>
      <c r="K239" s="15"/>
      <c r="L239" s="10"/>
      <c r="M239" s="15"/>
      <c r="N239" s="10"/>
      <c r="O239" s="15"/>
      <c r="P239" s="10"/>
      <c r="Q239" s="10"/>
    </row>
    <row r="240" spans="1:17" ht="15" customHeight="1" x14ac:dyDescent="0.25">
      <c r="A240" s="10"/>
      <c r="B240" s="10"/>
      <c r="C240" s="10"/>
      <c r="D240" s="10"/>
      <c r="E240" s="10"/>
      <c r="F240" s="13"/>
      <c r="G240" s="14"/>
      <c r="H240" s="10"/>
      <c r="I240" s="15"/>
      <c r="J240" s="15"/>
      <c r="K240" s="15"/>
      <c r="L240" s="10"/>
      <c r="M240" s="10"/>
      <c r="N240" s="15"/>
      <c r="O240" s="10"/>
      <c r="P240" s="10"/>
      <c r="Q240" s="10"/>
    </row>
    <row r="241" spans="1:17" ht="15" customHeight="1" x14ac:dyDescent="0.25">
      <c r="A241" s="10"/>
      <c r="B241" s="10"/>
      <c r="C241" s="10"/>
      <c r="D241" s="10"/>
      <c r="E241" s="10"/>
      <c r="F241" s="13"/>
      <c r="G241" s="10"/>
      <c r="H241" s="10"/>
      <c r="I241" s="15"/>
      <c r="J241" s="15"/>
      <c r="K241" s="15"/>
      <c r="L241" s="10"/>
      <c r="M241" s="15"/>
      <c r="N241" s="10"/>
      <c r="O241" s="15"/>
      <c r="P241" s="10"/>
      <c r="Q241" s="10"/>
    </row>
    <row r="242" spans="1:17" ht="15" customHeight="1" x14ac:dyDescent="0.25">
      <c r="A242" s="10"/>
      <c r="B242" s="10"/>
      <c r="C242" s="10"/>
      <c r="D242" s="10"/>
      <c r="E242" s="10"/>
      <c r="F242" s="13"/>
      <c r="G242" s="14"/>
      <c r="H242" s="10"/>
      <c r="I242" s="15"/>
      <c r="J242" s="15"/>
      <c r="K242" s="15"/>
      <c r="L242" s="10"/>
      <c r="M242" s="10"/>
      <c r="N242" s="15"/>
      <c r="O242" s="10"/>
      <c r="P242" s="10"/>
      <c r="Q242" s="10"/>
    </row>
    <row r="243" spans="1:17" ht="15" customHeight="1" x14ac:dyDescent="0.25">
      <c r="A243" s="10"/>
      <c r="B243" s="10"/>
      <c r="C243" s="10"/>
      <c r="D243" s="10"/>
      <c r="E243" s="10"/>
      <c r="F243" s="13"/>
      <c r="G243" s="10"/>
      <c r="H243" s="10"/>
      <c r="I243" s="15"/>
      <c r="J243" s="15"/>
      <c r="K243" s="15"/>
      <c r="L243" s="10"/>
      <c r="M243" s="15"/>
      <c r="N243" s="10"/>
      <c r="O243" s="15"/>
      <c r="P243" s="10"/>
      <c r="Q243" s="10"/>
    </row>
    <row r="244" spans="1:17" ht="15" customHeight="1" x14ac:dyDescent="0.25">
      <c r="A244" s="10"/>
      <c r="B244" s="10"/>
      <c r="C244" s="10"/>
      <c r="D244" s="10"/>
      <c r="E244" s="10"/>
      <c r="F244" s="13"/>
      <c r="G244" s="14"/>
      <c r="H244" s="10"/>
      <c r="I244" s="15"/>
      <c r="J244" s="15"/>
      <c r="K244" s="15"/>
      <c r="L244" s="10"/>
      <c r="M244" s="10"/>
      <c r="N244" s="15"/>
      <c r="O244" s="10"/>
      <c r="P244" s="10"/>
      <c r="Q244" s="10"/>
    </row>
    <row r="245" spans="1:17" ht="15" customHeight="1" x14ac:dyDescent="0.25">
      <c r="A245" s="10"/>
      <c r="B245" s="10"/>
      <c r="C245" s="10"/>
      <c r="D245" s="10"/>
      <c r="E245" s="10"/>
      <c r="F245" s="13"/>
      <c r="G245" s="10"/>
      <c r="H245" s="10"/>
      <c r="I245" s="15"/>
      <c r="J245" s="15"/>
      <c r="K245" s="15"/>
      <c r="L245" s="10"/>
      <c r="M245" s="15"/>
      <c r="N245" s="10"/>
      <c r="O245" s="15"/>
      <c r="P245" s="10"/>
      <c r="Q245" s="10"/>
    </row>
    <row r="246" spans="1:17" ht="15" customHeight="1" x14ac:dyDescent="0.25">
      <c r="A246" s="10"/>
      <c r="B246" s="10"/>
      <c r="C246" s="10"/>
      <c r="D246" s="10"/>
      <c r="E246" s="10"/>
      <c r="F246" s="13"/>
      <c r="G246" s="14"/>
      <c r="H246" s="10"/>
      <c r="I246" s="15"/>
      <c r="J246" s="15"/>
      <c r="K246" s="15"/>
      <c r="L246" s="10"/>
      <c r="M246" s="10"/>
      <c r="N246" s="15"/>
      <c r="O246" s="10"/>
      <c r="P246" s="10"/>
      <c r="Q246" s="10"/>
    </row>
    <row r="247" spans="1:17" ht="15" customHeight="1" x14ac:dyDescent="0.25">
      <c r="A247" s="10"/>
      <c r="B247" s="10"/>
      <c r="C247" s="10"/>
      <c r="D247" s="10"/>
      <c r="E247" s="10"/>
      <c r="F247" s="13"/>
      <c r="G247" s="10"/>
      <c r="H247" s="10"/>
      <c r="I247" s="15"/>
      <c r="J247" s="15"/>
      <c r="K247" s="15"/>
      <c r="L247" s="10"/>
      <c r="M247" s="15"/>
      <c r="N247" s="10"/>
      <c r="O247" s="15"/>
      <c r="P247" s="10"/>
      <c r="Q247" s="10"/>
    </row>
    <row r="248" spans="1:17" ht="15" customHeight="1" x14ac:dyDescent="0.25">
      <c r="A248" s="10"/>
      <c r="B248" s="10"/>
      <c r="C248" s="10"/>
      <c r="D248" s="10"/>
      <c r="E248" s="10"/>
      <c r="F248" s="13"/>
      <c r="G248" s="14"/>
      <c r="H248" s="10"/>
      <c r="I248" s="15"/>
      <c r="J248" s="15"/>
      <c r="K248" s="15"/>
      <c r="L248" s="10"/>
      <c r="M248" s="10"/>
      <c r="N248" s="15"/>
      <c r="O248" s="10"/>
      <c r="P248" s="10"/>
      <c r="Q248" s="10"/>
    </row>
    <row r="249" spans="1:17" ht="15" customHeight="1" x14ac:dyDescent="0.25">
      <c r="A249" s="10"/>
      <c r="B249" s="10"/>
      <c r="C249" s="10"/>
      <c r="D249" s="10"/>
      <c r="E249" s="10"/>
      <c r="F249" s="13"/>
      <c r="G249" s="10"/>
      <c r="H249" s="10"/>
      <c r="I249" s="15"/>
      <c r="J249" s="15"/>
      <c r="K249" s="15"/>
      <c r="L249" s="10"/>
      <c r="M249" s="15"/>
      <c r="N249" s="10"/>
      <c r="O249" s="15"/>
      <c r="P249" s="10"/>
      <c r="Q249" s="10"/>
    </row>
    <row r="250" spans="1:17" ht="15" customHeight="1" x14ac:dyDescent="0.25">
      <c r="A250" s="10"/>
      <c r="B250" s="10"/>
      <c r="C250" s="10"/>
      <c r="D250" s="12"/>
      <c r="E250" s="12"/>
      <c r="F250" s="10"/>
      <c r="G250" s="10"/>
      <c r="H250" s="12"/>
      <c r="I250" s="16"/>
      <c r="J250" s="16"/>
      <c r="K250" s="16"/>
      <c r="L250" s="18"/>
      <c r="M250" s="10"/>
      <c r="N250" s="17"/>
      <c r="O250" s="10"/>
      <c r="P250" s="10"/>
      <c r="Q250" s="10"/>
    </row>
    <row r="251" spans="1:17" ht="15" customHeight="1" x14ac:dyDescent="0.25">
      <c r="A251" s="10"/>
      <c r="B251" s="10"/>
      <c r="C251" s="10"/>
      <c r="D251" s="10"/>
      <c r="E251" s="10"/>
      <c r="F251" s="10"/>
      <c r="G251" s="10"/>
      <c r="H251" s="10"/>
      <c r="I251" s="17"/>
      <c r="J251" s="17"/>
      <c r="K251" s="17"/>
      <c r="L251" s="10"/>
      <c r="M251" s="10"/>
      <c r="N251" s="17"/>
      <c r="O251" s="10"/>
      <c r="P251" s="10"/>
      <c r="Q251" s="10"/>
    </row>
    <row r="252" spans="1:17" ht="15" customHeight="1" x14ac:dyDescent="0.25">
      <c r="A252" s="10"/>
      <c r="B252" s="10"/>
      <c r="C252" s="10"/>
      <c r="D252" s="12"/>
      <c r="E252" s="12"/>
      <c r="F252" s="10"/>
      <c r="G252" s="10"/>
      <c r="H252" s="12"/>
      <c r="I252" s="17"/>
      <c r="J252" s="17"/>
      <c r="K252" s="17"/>
      <c r="L252" s="10"/>
      <c r="M252" s="10"/>
      <c r="N252" s="17"/>
      <c r="O252" s="10"/>
      <c r="P252" s="10"/>
      <c r="Q252" s="10"/>
    </row>
    <row r="253" spans="1:17" ht="15" customHeight="1" x14ac:dyDescent="0.25">
      <c r="A253" s="10"/>
      <c r="B253" s="10"/>
      <c r="C253" s="10"/>
      <c r="D253" s="10"/>
      <c r="E253" s="10"/>
      <c r="F253" s="10"/>
      <c r="G253" s="10"/>
      <c r="H253" s="10"/>
      <c r="I253" s="17"/>
      <c r="J253" s="17"/>
      <c r="K253" s="17"/>
      <c r="L253" s="10"/>
      <c r="M253" s="10"/>
      <c r="N253" s="17"/>
      <c r="O253" s="10"/>
      <c r="P253" s="10"/>
      <c r="Q253" s="10"/>
    </row>
    <row r="254" spans="1:17" ht="15" customHeight="1" x14ac:dyDescent="0.25">
      <c r="A254" s="10"/>
      <c r="B254" s="10"/>
      <c r="C254" s="10"/>
      <c r="D254" s="10"/>
      <c r="E254" s="12"/>
      <c r="F254" s="10"/>
      <c r="G254" s="10"/>
      <c r="H254" s="10"/>
      <c r="I254" s="17"/>
      <c r="J254" s="17"/>
      <c r="K254" s="17"/>
      <c r="L254" s="10"/>
      <c r="M254" s="10"/>
      <c r="N254" s="17"/>
      <c r="O254" s="10"/>
      <c r="P254" s="10"/>
      <c r="Q254" s="10"/>
    </row>
    <row r="255" spans="1:17" ht="15" customHeight="1" x14ac:dyDescent="0.25">
      <c r="A255" s="10"/>
      <c r="B255" s="10"/>
      <c r="C255" s="10"/>
      <c r="D255" s="10"/>
      <c r="E255" s="10"/>
      <c r="F255" s="10"/>
      <c r="G255" s="10"/>
      <c r="H255" s="10"/>
      <c r="I255" s="17"/>
      <c r="J255" s="17"/>
      <c r="K255" s="17"/>
      <c r="L255" s="10"/>
      <c r="M255" s="17"/>
      <c r="N255" s="17"/>
      <c r="O255" s="10"/>
      <c r="P255" s="10"/>
      <c r="Q255" s="10"/>
    </row>
    <row r="256" spans="1:17" ht="15" customHeight="1" x14ac:dyDescent="0.25">
      <c r="A256" s="10"/>
      <c r="B256" s="10"/>
      <c r="C256" s="10"/>
      <c r="D256" s="10"/>
      <c r="E256" s="10"/>
      <c r="F256" s="10"/>
      <c r="G256" s="10"/>
      <c r="H256" s="20"/>
      <c r="I256" s="10"/>
      <c r="J256" s="10"/>
      <c r="K256" s="10"/>
      <c r="L256" s="10"/>
      <c r="M256" s="10"/>
      <c r="N256" s="10"/>
      <c r="O256" s="10"/>
      <c r="P256" s="10"/>
      <c r="Q256" s="10"/>
    </row>
    <row r="257" spans="1:17" ht="15" customHeight="1" x14ac:dyDescent="0.25">
      <c r="A257" s="10"/>
      <c r="B257" s="10"/>
      <c r="C257" s="10"/>
      <c r="D257" s="10"/>
      <c r="E257" s="10"/>
      <c r="F257" s="10"/>
      <c r="G257" s="10"/>
      <c r="H257" s="20"/>
      <c r="I257" s="10"/>
      <c r="J257" s="10"/>
      <c r="K257" s="10"/>
      <c r="L257" s="10"/>
      <c r="M257" s="10"/>
      <c r="N257" s="10"/>
      <c r="O257" s="10"/>
      <c r="P257" s="10"/>
      <c r="Q257" s="10"/>
    </row>
    <row r="258" spans="1:17" ht="15" customHeight="1" x14ac:dyDescent="0.25">
      <c r="A258" s="10"/>
      <c r="B258" s="10"/>
      <c r="C258" s="10"/>
      <c r="D258" s="10"/>
      <c r="E258" s="10"/>
      <c r="F258" s="10"/>
      <c r="G258" s="10"/>
      <c r="H258" s="10"/>
      <c r="I258" s="10"/>
      <c r="J258" s="10"/>
      <c r="K258" s="10"/>
      <c r="L258" s="10"/>
      <c r="M258" s="10"/>
      <c r="N258" s="10"/>
      <c r="O258" s="10"/>
      <c r="P258" s="10"/>
      <c r="Q258" s="10"/>
    </row>
  </sheetData>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27</vt:i4>
      </vt:variant>
      <vt:variant>
        <vt:lpstr>Benannte Bereiche</vt:lpstr>
      </vt:variant>
      <vt:variant>
        <vt:i4>19</vt:i4>
      </vt:variant>
    </vt:vector>
  </HeadingPairs>
  <TitlesOfParts>
    <vt:vector size="46" baseType="lpstr">
      <vt:lpstr>Checkliste</vt:lpstr>
      <vt:lpstr>Listen</vt:lpstr>
      <vt:lpstr>Deckblatt M</vt:lpstr>
      <vt:lpstr>Gesamtsumme M je LB</vt:lpstr>
      <vt:lpstr>Verteilungsschlüssel M</vt:lpstr>
      <vt:lpstr>AV gesamt M</vt:lpstr>
      <vt:lpstr>AV LB I M</vt:lpstr>
      <vt:lpstr>AV LB II M</vt:lpstr>
      <vt:lpstr>AV LB III M</vt:lpstr>
      <vt:lpstr>Abschreibungen M</vt:lpstr>
      <vt:lpstr>Darlehen M</vt:lpstr>
      <vt:lpstr>EK- Zins M</vt:lpstr>
      <vt:lpstr>Instandhaltung M</vt:lpstr>
      <vt:lpstr>Preisindizes Wohngebäude</vt:lpstr>
      <vt:lpstr>Verbraucherpreisindex</vt:lpstr>
      <vt:lpstr>Miete Pacht Leasing M</vt:lpstr>
      <vt:lpstr>Auflösung Sonderposten M</vt:lpstr>
      <vt:lpstr>Gesamtsumme V</vt:lpstr>
      <vt:lpstr>AV gesamt V</vt:lpstr>
      <vt:lpstr>Abschreibungen V</vt:lpstr>
      <vt:lpstr>Darlehen V</vt:lpstr>
      <vt:lpstr>EK- Zins V</vt:lpstr>
      <vt:lpstr>Instandhaltung V</vt:lpstr>
      <vt:lpstr>Preisindizes Wohngebäude V</vt:lpstr>
      <vt:lpstr>Verbraucherpreisindex V</vt:lpstr>
      <vt:lpstr>Miete Pacht Leasing V</vt:lpstr>
      <vt:lpstr>Auflösung Sonderposten V</vt:lpstr>
      <vt:lpstr>'Abschreibungen M'!Druckbereich</vt:lpstr>
      <vt:lpstr>'Abschreibungen V'!Druckbereich</vt:lpstr>
      <vt:lpstr>'Auflösung Sonderposten M'!Druckbereich</vt:lpstr>
      <vt:lpstr>'Auflösung Sonderposten V'!Druckbereich</vt:lpstr>
      <vt:lpstr>'AV gesamt M'!Druckbereich</vt:lpstr>
      <vt:lpstr>Checkliste!Druckbereich</vt:lpstr>
      <vt:lpstr>'Darlehen M'!Druckbereich</vt:lpstr>
      <vt:lpstr>'Darlehen V'!Druckbereich</vt:lpstr>
      <vt:lpstr>'Deckblatt M'!Druckbereich</vt:lpstr>
      <vt:lpstr>'EK- Zins V'!Druckbereich</vt:lpstr>
      <vt:lpstr>'Gesamtsumme M je LB'!Druckbereich</vt:lpstr>
      <vt:lpstr>'Gesamtsumme V'!Druckbereich</vt:lpstr>
      <vt:lpstr>'Instandhaltung M'!Druckbereich</vt:lpstr>
      <vt:lpstr>'Instandhaltung V'!Druckbereich</vt:lpstr>
      <vt:lpstr>'Miete Pacht Leasing M'!Druckbereich</vt:lpstr>
      <vt:lpstr>'Miete Pacht Leasing V'!Druckbereich</vt:lpstr>
      <vt:lpstr>'Verteilungsschlüssel M'!Druckbereich</vt:lpstr>
      <vt:lpstr>Verbraucherpreisindex!Print_Area</vt:lpstr>
      <vt:lpstr>'Verbraucherpreisindex V'!Print_Area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GEDOK</dc:creator>
  <cp:lastModifiedBy>Vafa, Selina (HLfGP)</cp:lastModifiedBy>
  <cp:lastPrinted>2023-02-02T10:58:19Z</cp:lastPrinted>
  <dcterms:created xsi:type="dcterms:W3CDTF">1998-09-30T09:36:57Z</dcterms:created>
  <dcterms:modified xsi:type="dcterms:W3CDTF">2025-03-06T09:26:47Z</dcterms:modified>
</cp:coreProperties>
</file>